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 defaultThemeVersion="124226"/>
  <bookViews>
    <workbookView xWindow="-15" yWindow="105" windowWidth="19320" windowHeight="5235" tabRatio="795"/>
  </bookViews>
  <sheets>
    <sheet name="All Race Summary" sheetId="29" r:id="rId1"/>
    <sheet name="Best 4 Race Summary" sheetId="30" r:id="rId2"/>
    <sheet name="League Table" sheetId="16" r:id="rId3"/>
    <sheet name="Herts 10k" sheetId="17" r:id="rId4"/>
    <sheet name="XC #1 - Broxbourne" sheetId="18" r:id="rId5"/>
    <sheet name="Autumn Challenge" sheetId="19" r:id="rId6"/>
    <sheet name="XC #2 Grovelands" sheetId="21" r:id="rId7"/>
    <sheet name="XC #3 St Albans" sheetId="23" r:id="rId8"/>
    <sheet name="club champs 100 only" sheetId="9" r:id="rId9"/>
    <sheet name="St Albans Parkrun at 19th Nov" sheetId="7" r:id="rId10"/>
    <sheet name="Marathons as at 25th Nov" sheetId="10" r:id="rId11"/>
    <sheet name="Other Results" sheetId="20" r:id="rId12"/>
    <sheet name="Top 15 at 28th Nov" sheetId="12" r:id="rId13"/>
  </sheets>
  <definedNames>
    <definedName name="_xlnm._FilterDatabase" localSheetId="5" hidden="1">'Autumn Challenge'!$A$1:$J$15</definedName>
    <definedName name="_xlnm._FilterDatabase" localSheetId="8" hidden="1">'club champs 100 only'!$A$4:$U$66</definedName>
    <definedName name="_xlnm._FilterDatabase" localSheetId="2" hidden="1">'League Table'!$A$4:$Q$114</definedName>
    <definedName name="_xlnm._FilterDatabase" localSheetId="10" hidden="1">'Marathons as at 25th Nov'!$A$3:$K$25</definedName>
    <definedName name="_xlnm._FilterDatabase" localSheetId="9" hidden="1">'St Albans Parkrun at 19th Nov'!$A$7:$H$40</definedName>
    <definedName name="_xlnm._FilterDatabase" localSheetId="6" hidden="1">'XC #2 Grovelands'!$A$1:$G$33</definedName>
    <definedName name="_xlnm._FilterDatabase" localSheetId="7" hidden="1">'XC #3 St Albans'!$A$1:$G$36</definedName>
    <definedName name="m4rank">'League Table'!$K$5,'League Table'!$K$7,'League Table'!$K$8,'League Table'!$K$9,'League Table'!$K$11,'League Table'!$K$12,'League Table'!$K$16,'League Table'!$K$17,'League Table'!$K$20,'League Table'!$K$21,'League Table'!$K$23,'League Table'!$K$24,'League Table'!$K$25,'League Table'!$K$26,'League Table'!$K$27,'League Table'!$K$28,'League Table'!$K$29,'League Table'!$K$34,'League Table'!$K$36,'League Table'!$K$37,'League Table'!$K$38,'League Table'!$K$39,'League Table'!$K$40,'League Table'!$K$41,'League Table'!$K$42,'League Table'!$K$46,'League Table'!$K$50,'League Table'!$K$51,'League Table'!$K$53,'League Table'!$K$54,'League Table'!$K$55,'League Table'!$K$56,'League Table'!$K$57,'League Table'!$K$60,'League Table'!$K$61,'League Table'!$K$62,'League Table'!$K$65,'League Table'!$K$68,'League Table'!$K$69,'League Table'!$K$70,'League Table'!$K$73,'League Table'!$K$74,'League Table'!$K$75,'League Table'!$K$76,'League Table'!$K$77,'League Table'!$K$78,'League Table'!$K$81,'League Table'!$K$83,'League Table'!$K$84,'League Table'!$K$85,'League Table'!$K$86,'League Table'!$K$87,'League Table'!$K$89,'League Table'!$K$91,'League Table'!$K$97,'League Table'!$K$98,'League Table'!$K$100,'League Table'!$K$104,'League Table'!$K$105,'League Table'!$K$107,'League Table'!$K$110</definedName>
    <definedName name="mr">'League Table'!#REF!</definedName>
    <definedName name="mrank">'League Table'!$J$5,'League Table'!$J$7,'League Table'!$J$8,'League Table'!$J$9,'League Table'!$J$11,'League Table'!$J$12,'League Table'!$J$16,'League Table'!$J$17,'League Table'!$J$20,'League Table'!$J$21,'League Table'!$J$23,'League Table'!$J$24,'League Table'!$J$25,'League Table'!$J$26,'League Table'!$J$27,'League Table'!$J$28,'League Table'!$J$29,'League Table'!$J$34,'League Table'!$J$36,'League Table'!$J$37,'League Table'!$J$38,'League Table'!$J$39,'League Table'!$J$40,'League Table'!$J$41,'League Table'!$J$42,'League Table'!$J$46,'League Table'!$J$50,'League Table'!$J$51,'League Table'!$J$53,'League Table'!$J$54,'League Table'!$J$55,'League Table'!$J$56,'League Table'!$J$57,'League Table'!$J$60,'League Table'!$J$61,'League Table'!$J$62,'League Table'!$J$65,'League Table'!$J$68,'League Table'!$J$69,'League Table'!$J$70,'League Table'!$J$73,'League Table'!$J$74,'League Table'!$J$75,'League Table'!$J$76,'League Table'!$J$77,'League Table'!$J$78,'League Table'!$J$81,'League Table'!$J$83,'League Table'!$J$84,'League Table'!$J$85,'League Table'!$J$86,'League Table'!$J$87,'League Table'!$J$89,'League Table'!$J$91,'League Table'!$J$97,'League Table'!$J$98,'League Table'!$J$100,'League Table'!$J$104,'League Table'!$J$105,'League Table'!$J$107,'League Table'!$J$110</definedName>
    <definedName name="_xlnm.Print_Area" localSheetId="0">'All Race Summary'!$A:$R</definedName>
    <definedName name="_xlnm.Print_Titles" localSheetId="0">'All Race Summary'!$1:$13</definedName>
    <definedName name="_xlnm.Print_Titles" localSheetId="8">'club champs 100 only'!$1:$4</definedName>
    <definedName name="_xlnm.Print_Titles" localSheetId="2">'League Table'!$1:$4</definedName>
    <definedName name="test">"1,2,3"</definedName>
    <definedName name="testm">'League Table'!$J$5,'League Table'!$J$7,'League Table'!$J$8,'League Table'!$J$9,'League Table'!$J$10,'League Table'!$J$11</definedName>
    <definedName name="w4rank">'League Table'!$K$6,'League Table'!$K$10,'League Table'!$K$13,'League Table'!$K$14,'League Table'!$K$15,'League Table'!$K$18,'League Table'!$K$19,'League Table'!$K$22,'League Table'!$K$30,'League Table'!$K$31,'League Table'!$K$32,'League Table'!$K$33,'League Table'!$K$35,'League Table'!$K$43,'League Table'!$K$44,'League Table'!$K$45,'League Table'!$K$47,'League Table'!$K$48,'League Table'!$K$49,'League Table'!$K$52,'League Table'!$K$58,'League Table'!$K$59,'League Table'!$K$63,'League Table'!$K$64,'League Table'!$K$66,'League Table'!$K$67,'League Table'!$K$71,'League Table'!$K$72,'League Table'!$K$79,'League Table'!$K$80,'League Table'!$K$82,'League Table'!$K$88,'League Table'!$K$90,'League Table'!$K$92,'League Table'!$K$93,'League Table'!$K$94,'League Table'!$K$95,'League Table'!$K$96,'League Table'!$K$99,'League Table'!$K$101,'League Table'!$K$102,'League Table'!$K$103,'League Table'!$K$106,'League Table'!$K$108,'League Table'!$K$109,'League Table'!$K$111</definedName>
    <definedName name="wrank">'League Table'!$J$6,'League Table'!$J$10,'League Table'!$J$13,'League Table'!$J$14,'League Table'!$J$15,'League Table'!$J$18,'League Table'!$J$19,'League Table'!$J$22,'League Table'!$J$30,'League Table'!$J$31,'League Table'!$J$32,'League Table'!$J$33,'League Table'!$J$35,'League Table'!$J$43,'League Table'!$J$44,'League Table'!$J$45,'League Table'!$J$47,'League Table'!$J$48,'League Table'!$J$49,'League Table'!$J$52,'League Table'!$J$58,'League Table'!$J$59,'League Table'!$J$63,'League Table'!$J$64,'League Table'!$J$66,'League Table'!$J$67,'League Table'!$J$71,'League Table'!$J$72,'League Table'!$J$79,'League Table'!$J$80,'League Table'!$J$82,'League Table'!$J$88,'League Table'!$J$90,'League Table'!$J$92,'League Table'!$J$93,'League Table'!$J$94,'League Table'!$J$95,'League Table'!$J$96,'League Table'!$J$99,'League Table'!$J$101,'League Table'!$J$102,'League Table'!$J$103,'League Table'!$J$106,'League Table'!$J$108,'League Table'!$J$109,'League Table'!$J$111</definedName>
  </definedNames>
  <calcPr calcId="125725"/>
  <pivotCaches>
    <pivotCache cacheId="0" r:id="rId14"/>
  </pivotCaches>
</workbook>
</file>

<file path=xl/calcChain.xml><?xml version="1.0" encoding="utf-8"?>
<calcChain xmlns="http://schemas.openxmlformats.org/spreadsheetml/2006/main">
  <c r="B6" i="16"/>
  <c r="B10"/>
  <c r="B13"/>
  <c r="B14"/>
  <c r="B15"/>
  <c r="B18"/>
  <c r="B19"/>
  <c r="B22"/>
  <c r="B30"/>
  <c r="B31"/>
  <c r="B32"/>
  <c r="B33"/>
  <c r="B35"/>
  <c r="B43"/>
  <c r="B44"/>
  <c r="B45"/>
  <c r="B47"/>
  <c r="B48"/>
  <c r="B49"/>
  <c r="B52"/>
  <c r="B58"/>
  <c r="B59"/>
  <c r="B63"/>
  <c r="B64"/>
  <c r="B66"/>
  <c r="B67"/>
  <c r="B71"/>
  <c r="B72"/>
  <c r="B79"/>
  <c r="B80"/>
  <c r="B82"/>
  <c r="B88"/>
  <c r="B90"/>
  <c r="B92"/>
  <c r="B93"/>
  <c r="B94"/>
  <c r="B95"/>
  <c r="B96"/>
  <c r="B99"/>
  <c r="B101"/>
  <c r="B102"/>
  <c r="B103"/>
  <c r="B106"/>
  <c r="B108"/>
  <c r="B109"/>
  <c r="B111"/>
  <c r="J5" l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L5" l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F5"/>
  <c r="F7"/>
  <c r="F8"/>
  <c r="F9"/>
  <c r="F11"/>
  <c r="F12"/>
  <c r="F16"/>
  <c r="F17"/>
  <c r="F20"/>
  <c r="F21"/>
  <c r="F23"/>
  <c r="F24"/>
  <c r="F25"/>
  <c r="F26"/>
  <c r="F27"/>
  <c r="F28"/>
  <c r="F29"/>
  <c r="F34"/>
  <c r="F36"/>
  <c r="F37"/>
  <c r="F38"/>
  <c r="F39"/>
  <c r="F40"/>
  <c r="F41"/>
  <c r="F42"/>
  <c r="F46"/>
  <c r="F50"/>
  <c r="F51"/>
  <c r="F53"/>
  <c r="F54"/>
  <c r="F55"/>
  <c r="F56"/>
  <c r="F57"/>
  <c r="F60"/>
  <c r="F61"/>
  <c r="F62"/>
  <c r="F65"/>
  <c r="F68"/>
  <c r="F69"/>
  <c r="F70"/>
  <c r="F73"/>
  <c r="F74"/>
  <c r="F75"/>
  <c r="F76"/>
  <c r="F77"/>
  <c r="F78"/>
  <c r="F81"/>
  <c r="F83"/>
  <c r="F84"/>
  <c r="F85"/>
  <c r="F86"/>
  <c r="F87"/>
  <c r="F89"/>
  <c r="F91"/>
  <c r="F97"/>
  <c r="F98"/>
  <c r="F100"/>
  <c r="F104"/>
  <c r="F105"/>
  <c r="F107"/>
  <c r="F110"/>
  <c r="E6"/>
  <c r="E10"/>
  <c r="E13"/>
  <c r="E14"/>
  <c r="E15"/>
  <c r="E18"/>
  <c r="E19"/>
  <c r="E22"/>
  <c r="E30"/>
  <c r="E31"/>
  <c r="E32"/>
  <c r="E33"/>
  <c r="E35"/>
  <c r="E43"/>
  <c r="E44"/>
  <c r="E45"/>
  <c r="E47"/>
  <c r="E48"/>
  <c r="E49"/>
  <c r="E52"/>
  <c r="E58"/>
  <c r="E59"/>
  <c r="E63"/>
  <c r="E64"/>
  <c r="E66"/>
  <c r="E67"/>
  <c r="E71"/>
  <c r="E72"/>
  <c r="E79"/>
  <c r="E80"/>
  <c r="E82"/>
  <c r="E88"/>
  <c r="E90"/>
  <c r="E92"/>
  <c r="E93"/>
  <c r="E94"/>
  <c r="E95"/>
  <c r="E96"/>
  <c r="E99"/>
  <c r="E101"/>
  <c r="E102"/>
  <c r="E103"/>
  <c r="E106"/>
  <c r="E108"/>
  <c r="E109"/>
  <c r="E111"/>
  <c r="B84"/>
  <c r="B56"/>
  <c r="B34"/>
  <c r="B97"/>
  <c r="B75"/>
  <c r="B51"/>
  <c r="B21"/>
  <c r="B110"/>
  <c r="B74"/>
  <c r="B46"/>
  <c r="B24"/>
  <c r="B87"/>
  <c r="B65"/>
  <c r="B37"/>
  <c r="B9"/>
  <c r="B98"/>
  <c r="B62"/>
  <c r="B38"/>
  <c r="B12"/>
  <c r="B81"/>
  <c r="B55"/>
  <c r="B25"/>
  <c r="B107"/>
  <c r="B78"/>
  <c r="B54"/>
  <c r="B28"/>
  <c r="B91"/>
  <c r="B73"/>
  <c r="B41"/>
  <c r="B17"/>
  <c r="B70"/>
  <c r="B42"/>
  <c r="B20"/>
  <c r="B85"/>
  <c r="B61"/>
  <c r="B29"/>
  <c r="B7"/>
  <c r="B86"/>
  <c r="B60"/>
  <c r="B36"/>
  <c r="B8"/>
  <c r="B77"/>
  <c r="B53"/>
  <c r="B23"/>
  <c r="B105"/>
  <c r="B76"/>
  <c r="B50"/>
  <c r="B26"/>
  <c r="B89"/>
  <c r="B69"/>
  <c r="B39"/>
  <c r="B11"/>
  <c r="B100"/>
  <c r="B68"/>
  <c r="B40"/>
  <c r="B16"/>
  <c r="B83"/>
  <c r="B57"/>
  <c r="B27"/>
  <c r="B5"/>
  <c r="B104"/>
  <c r="K111" l="1"/>
  <c r="K110"/>
  <c r="K109"/>
  <c r="K108"/>
  <c r="K25"/>
  <c r="K55"/>
  <c r="K50"/>
  <c r="K107"/>
  <c r="K106"/>
  <c r="K105"/>
  <c r="K104"/>
  <c r="K22"/>
  <c r="K68"/>
  <c r="K103"/>
  <c r="K49"/>
  <c r="K41"/>
  <c r="K102"/>
  <c r="K101"/>
  <c r="K52"/>
  <c r="K43"/>
  <c r="K100"/>
  <c r="K78"/>
  <c r="K77"/>
  <c r="K99"/>
  <c r="K98"/>
  <c r="K14"/>
  <c r="K32"/>
  <c r="K48"/>
  <c r="K34"/>
  <c r="K97"/>
  <c r="K20"/>
  <c r="K96"/>
  <c r="K95"/>
  <c r="K13"/>
  <c r="K10"/>
  <c r="K94"/>
  <c r="K93"/>
  <c r="K71"/>
  <c r="K76"/>
  <c r="K45"/>
  <c r="K70"/>
  <c r="K82"/>
  <c r="K30"/>
  <c r="K61"/>
  <c r="K5"/>
  <c r="K73"/>
  <c r="K60"/>
  <c r="K84"/>
  <c r="K36"/>
  <c r="K66"/>
  <c r="K40"/>
  <c r="K92"/>
  <c r="K91"/>
  <c r="K12"/>
  <c r="K59"/>
  <c r="K90"/>
  <c r="K89"/>
  <c r="K88"/>
  <c r="K47"/>
  <c r="K17"/>
  <c r="K24"/>
  <c r="K87"/>
  <c r="K8"/>
  <c r="K86"/>
  <c r="K54"/>
  <c r="K64"/>
  <c r="K58"/>
  <c r="K81"/>
  <c r="K29"/>
  <c r="K28" l="1"/>
  <c r="K65"/>
  <c r="K11"/>
  <c r="K75"/>
  <c r="K27"/>
  <c r="K39"/>
  <c r="K63"/>
  <c r="K46"/>
  <c r="K6"/>
  <c r="K18"/>
  <c r="K74"/>
  <c r="K83"/>
  <c r="K53"/>
  <c r="K42"/>
  <c r="K51"/>
  <c r="K9"/>
  <c r="K33"/>
  <c r="K56"/>
  <c r="K26"/>
  <c r="K44"/>
  <c r="K62"/>
  <c r="K16"/>
  <c r="K35"/>
  <c r="K19"/>
  <c r="K38"/>
  <c r="K15"/>
  <c r="K80"/>
  <c r="K37"/>
  <c r="K57"/>
  <c r="K85"/>
  <c r="K31"/>
  <c r="K79"/>
  <c r="K7"/>
  <c r="K21"/>
  <c r="K23"/>
  <c r="K69"/>
  <c r="K72"/>
  <c r="K67"/>
  <c r="C5"/>
  <c r="C7"/>
  <c r="C9"/>
  <c r="C8"/>
  <c r="C11"/>
  <c r="C12"/>
  <c r="C17"/>
  <c r="C16"/>
  <c r="C20"/>
  <c r="C21"/>
  <c r="C24"/>
  <c r="C25"/>
  <c r="C26"/>
  <c r="C27"/>
  <c r="C28"/>
  <c r="C29"/>
  <c r="C23"/>
  <c r="C34"/>
  <c r="C38"/>
  <c r="C39"/>
  <c r="C40"/>
  <c r="C41"/>
  <c r="C42"/>
  <c r="C46"/>
  <c r="C36"/>
  <c r="C50"/>
  <c r="C51"/>
  <c r="C37"/>
  <c r="C53"/>
  <c r="C54"/>
  <c r="C55"/>
  <c r="C56"/>
  <c r="C57"/>
  <c r="C60"/>
  <c r="C61"/>
  <c r="C62"/>
  <c r="C65"/>
  <c r="C68"/>
  <c r="C69"/>
  <c r="C70"/>
  <c r="C73"/>
  <c r="C74"/>
  <c r="C75"/>
  <c r="C76"/>
  <c r="C77"/>
  <c r="C78"/>
  <c r="C81"/>
  <c r="C83"/>
  <c r="C84"/>
  <c r="C85"/>
  <c r="C86"/>
  <c r="C87"/>
  <c r="C89"/>
  <c r="C91"/>
  <c r="C97"/>
  <c r="C98"/>
  <c r="C100"/>
  <c r="C104"/>
  <c r="C105"/>
  <c r="C107"/>
  <c r="C110"/>
  <c r="F32" i="18" l="1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U66" i="9"/>
  <c r="T66"/>
  <c r="S66"/>
  <c r="R66"/>
  <c r="Q66"/>
  <c r="P66"/>
  <c r="O66"/>
  <c r="N66"/>
  <c r="M66"/>
  <c r="L66"/>
  <c r="K66"/>
  <c r="J66"/>
  <c r="I66"/>
  <c r="H66"/>
  <c r="G66"/>
  <c r="U65"/>
  <c r="T65"/>
  <c r="S65"/>
  <c r="R65"/>
  <c r="Q65"/>
  <c r="P65"/>
  <c r="O65"/>
  <c r="N65"/>
  <c r="M65"/>
  <c r="L65"/>
  <c r="K65"/>
  <c r="J65"/>
  <c r="I65"/>
  <c r="H65"/>
  <c r="G65"/>
  <c r="W63"/>
  <c r="V63"/>
  <c r="F63"/>
  <c r="E63"/>
  <c r="W62"/>
  <c r="V62"/>
  <c r="F62"/>
  <c r="E62"/>
  <c r="W61"/>
  <c r="V61"/>
  <c r="F61"/>
  <c r="E61"/>
  <c r="W60"/>
  <c r="V60"/>
  <c r="F60"/>
  <c r="E60"/>
  <c r="W59"/>
  <c r="V59"/>
  <c r="F59"/>
  <c r="E59"/>
  <c r="W58"/>
  <c r="V58"/>
  <c r="F58"/>
  <c r="E58"/>
  <c r="W57"/>
  <c r="V57"/>
  <c r="F57"/>
  <c r="E57"/>
  <c r="W56"/>
  <c r="V56"/>
  <c r="F56"/>
  <c r="E56"/>
  <c r="W55"/>
  <c r="V55"/>
  <c r="F55"/>
  <c r="E55"/>
  <c r="W54"/>
  <c r="V54"/>
  <c r="F54"/>
  <c r="E54"/>
  <c r="W53"/>
  <c r="V53"/>
  <c r="F53"/>
  <c r="E53"/>
  <c r="W52"/>
  <c r="V52"/>
  <c r="F52"/>
  <c r="E52"/>
  <c r="W51"/>
  <c r="V51"/>
  <c r="F51"/>
  <c r="E51"/>
  <c r="W50"/>
  <c r="V50"/>
  <c r="F50"/>
  <c r="E50"/>
  <c r="W49"/>
  <c r="V49"/>
  <c r="F49"/>
  <c r="E49"/>
  <c r="W48"/>
  <c r="V48"/>
  <c r="F48"/>
  <c r="E48"/>
  <c r="W47"/>
  <c r="V47"/>
  <c r="F47"/>
  <c r="E47"/>
  <c r="W46"/>
  <c r="V46"/>
  <c r="F46"/>
  <c r="E46"/>
  <c r="W45"/>
  <c r="V45"/>
  <c r="F45"/>
  <c r="E45"/>
  <c r="W44"/>
  <c r="V44"/>
  <c r="F44"/>
  <c r="E44"/>
  <c r="W43"/>
  <c r="V43"/>
  <c r="F43"/>
  <c r="E43"/>
  <c r="W42"/>
  <c r="V42"/>
  <c r="F42"/>
  <c r="E42"/>
  <c r="W41"/>
  <c r="V41"/>
  <c r="F41"/>
  <c r="E41"/>
  <c r="W40"/>
  <c r="V40"/>
  <c r="F40"/>
  <c r="E40"/>
  <c r="W39"/>
  <c r="V39"/>
  <c r="F39"/>
  <c r="E39"/>
  <c r="W38"/>
  <c r="V38"/>
  <c r="F38"/>
  <c r="E38"/>
  <c r="W37"/>
  <c r="V37"/>
  <c r="F37"/>
  <c r="E37"/>
  <c r="W36"/>
  <c r="V36"/>
  <c r="F36"/>
  <c r="E36"/>
  <c r="W35"/>
  <c r="V35"/>
  <c r="F35"/>
  <c r="E35"/>
  <c r="W34"/>
  <c r="V34"/>
  <c r="F34"/>
  <c r="E34"/>
  <c r="W33"/>
  <c r="V33"/>
  <c r="F33"/>
  <c r="E33"/>
  <c r="W32"/>
  <c r="V32"/>
  <c r="F32"/>
  <c r="E32"/>
  <c r="W31"/>
  <c r="V31"/>
  <c r="F31"/>
  <c r="E31"/>
  <c r="W30"/>
  <c r="V30"/>
  <c r="F30"/>
  <c r="E30"/>
  <c r="W29"/>
  <c r="V29"/>
  <c r="F29"/>
  <c r="E29"/>
  <c r="W28"/>
  <c r="V28"/>
  <c r="F28"/>
  <c r="E28"/>
  <c r="W27"/>
  <c r="V27"/>
  <c r="F27"/>
  <c r="E27"/>
  <c r="W26"/>
  <c r="V26"/>
  <c r="F26"/>
  <c r="E26"/>
  <c r="W25"/>
  <c r="V25"/>
  <c r="F25"/>
  <c r="E25"/>
  <c r="W24"/>
  <c r="V24"/>
  <c r="F24"/>
  <c r="E24"/>
  <c r="W23"/>
  <c r="V23"/>
  <c r="F23"/>
  <c r="E23"/>
  <c r="W22"/>
  <c r="V22"/>
  <c r="F22"/>
  <c r="E22"/>
  <c r="W21"/>
  <c r="V21"/>
  <c r="F21"/>
  <c r="E21"/>
  <c r="W20"/>
  <c r="V20"/>
  <c r="F20"/>
  <c r="E20"/>
  <c r="W19"/>
  <c r="V19"/>
  <c r="F19"/>
  <c r="E19"/>
  <c r="W18"/>
  <c r="V18"/>
  <c r="F18"/>
  <c r="E18"/>
  <c r="W17"/>
  <c r="V17"/>
  <c r="F17"/>
  <c r="E17"/>
  <c r="W16"/>
  <c r="V16"/>
  <c r="F16"/>
  <c r="E16"/>
  <c r="W15"/>
  <c r="V15"/>
  <c r="F15"/>
  <c r="E15"/>
  <c r="W14"/>
  <c r="V14"/>
  <c r="F14"/>
  <c r="E14"/>
  <c r="W13"/>
  <c r="V13"/>
  <c r="F13"/>
  <c r="E13"/>
  <c r="W12"/>
  <c r="V12"/>
  <c r="F12"/>
  <c r="E12"/>
  <c r="W11"/>
  <c r="V11"/>
  <c r="F11"/>
  <c r="E11"/>
  <c r="W10"/>
  <c r="V10"/>
  <c r="F10"/>
  <c r="E10"/>
  <c r="W9"/>
  <c r="V9"/>
  <c r="F9"/>
  <c r="E9"/>
  <c r="W8"/>
  <c r="V8"/>
  <c r="F8"/>
  <c r="E8"/>
  <c r="W7"/>
  <c r="V7"/>
  <c r="F7"/>
  <c r="E7"/>
  <c r="W6"/>
  <c r="V6"/>
  <c r="F6"/>
  <c r="E6"/>
  <c r="W5"/>
  <c r="V5"/>
  <c r="F5"/>
  <c r="E5"/>
  <c r="T86" i="16"/>
  <c r="T85"/>
  <c r="T84"/>
  <c r="T83"/>
  <c r="T82"/>
  <c r="T81"/>
  <c r="T80"/>
  <c r="T79"/>
  <c r="T78"/>
  <c r="T77"/>
  <c r="T76"/>
  <c r="T75"/>
  <c r="T74"/>
  <c r="T73"/>
  <c r="T70"/>
  <c r="T72"/>
  <c r="T69"/>
  <c r="T68"/>
  <c r="T67"/>
  <c r="T66"/>
  <c r="T65"/>
  <c r="T71"/>
  <c r="T64"/>
  <c r="T63"/>
  <c r="T62"/>
  <c r="T61"/>
  <c r="T60"/>
  <c r="T59"/>
  <c r="T58"/>
  <c r="T57"/>
  <c r="T56"/>
  <c r="T55"/>
  <c r="T54"/>
  <c r="T53"/>
  <c r="T37"/>
  <c r="T52"/>
  <c r="T51"/>
  <c r="T50"/>
  <c r="T48"/>
  <c r="T47"/>
  <c r="T36"/>
  <c r="T49"/>
  <c r="T46"/>
  <c r="T45"/>
  <c r="T44"/>
  <c r="T43"/>
  <c r="T42"/>
  <c r="T41"/>
  <c r="T40"/>
  <c r="T39"/>
  <c r="T38"/>
  <c r="T35"/>
  <c r="T33"/>
  <c r="T34"/>
  <c r="T32"/>
  <c r="T23"/>
  <c r="T31"/>
  <c r="T29"/>
  <c r="T30"/>
  <c r="T28"/>
  <c r="T27"/>
  <c r="T26"/>
  <c r="T25"/>
  <c r="T24"/>
  <c r="T22"/>
  <c r="T13"/>
  <c r="T21"/>
  <c r="T20"/>
  <c r="T10"/>
  <c r="T19"/>
  <c r="T18"/>
  <c r="T16"/>
  <c r="T17"/>
  <c r="T15"/>
  <c r="T14"/>
  <c r="T12"/>
  <c r="T11"/>
  <c r="T8"/>
  <c r="T9"/>
  <c r="T7"/>
  <c r="T6"/>
  <c r="T5"/>
  <c r="D29" i="12"/>
  <c r="D28"/>
  <c r="D27"/>
  <c r="D26"/>
  <c r="E16" i="16"/>
  <c r="D38"/>
  <c r="D6"/>
  <c r="D103"/>
  <c r="D30"/>
  <c r="D102"/>
  <c r="D84"/>
  <c r="D67"/>
  <c r="D16"/>
  <c r="D39"/>
  <c r="D101"/>
  <c r="D92"/>
  <c r="D77"/>
  <c r="D91"/>
  <c r="F35"/>
  <c r="F13"/>
  <c r="F10"/>
  <c r="F18"/>
  <c r="F59"/>
  <c r="F90"/>
  <c r="E56"/>
  <c r="E110"/>
  <c r="E81"/>
  <c r="E7"/>
  <c r="E27"/>
  <c r="E60"/>
  <c r="E61"/>
  <c r="F72"/>
  <c r="D35"/>
  <c r="D63"/>
  <c r="D41"/>
  <c r="D66"/>
  <c r="D100"/>
  <c r="D40"/>
  <c r="D69"/>
  <c r="D44"/>
  <c r="D75"/>
  <c r="D78"/>
  <c r="D88"/>
  <c r="D32"/>
  <c r="D90"/>
  <c r="F33"/>
  <c r="F71"/>
  <c r="F45"/>
  <c r="F111"/>
  <c r="F58"/>
  <c r="F64"/>
  <c r="E9"/>
  <c r="E50"/>
  <c r="E107"/>
  <c r="E57"/>
  <c r="E11"/>
  <c r="E91"/>
  <c r="E84"/>
  <c r="D72"/>
  <c r="D62"/>
  <c r="D27"/>
  <c r="D43"/>
  <c r="D12"/>
  <c r="D98"/>
  <c r="D59"/>
  <c r="D21"/>
  <c r="D56"/>
  <c r="D65"/>
  <c r="D14"/>
  <c r="D8"/>
  <c r="D34"/>
  <c r="D47"/>
  <c r="F6"/>
  <c r="F92"/>
  <c r="F66"/>
  <c r="F22"/>
  <c r="F106"/>
  <c r="E69"/>
  <c r="E42"/>
  <c r="E41"/>
  <c r="E68"/>
  <c r="E38"/>
  <c r="E28"/>
  <c r="E17"/>
  <c r="E12"/>
  <c r="D23"/>
  <c r="D26"/>
  <c r="D11"/>
  <c r="D99"/>
  <c r="D17"/>
  <c r="D48"/>
  <c r="D89"/>
  <c r="D79"/>
  <c r="D9"/>
  <c r="D111"/>
  <c r="D96"/>
  <c r="D29"/>
  <c r="D10"/>
  <c r="D87"/>
  <c r="F63"/>
  <c r="F88"/>
  <c r="F47"/>
  <c r="F101"/>
  <c r="F102"/>
  <c r="E23"/>
  <c r="E83"/>
  <c r="E98"/>
  <c r="E77"/>
  <c r="E62"/>
  <c r="E55"/>
  <c r="E86"/>
  <c r="E8"/>
  <c r="D7"/>
  <c r="D33"/>
  <c r="D28"/>
  <c r="D97"/>
  <c r="D58"/>
  <c r="D20"/>
  <c r="D24"/>
  <c r="D85"/>
  <c r="D42"/>
  <c r="D109"/>
  <c r="D13"/>
  <c r="D55"/>
  <c r="D45"/>
  <c r="D54"/>
  <c r="F108"/>
  <c r="F109"/>
  <c r="F79"/>
  <c r="F14"/>
  <c r="F99"/>
  <c r="E54"/>
  <c r="E46"/>
  <c r="E20"/>
  <c r="E70"/>
  <c r="E26"/>
  <c r="E105"/>
  <c r="E25"/>
  <c r="E29"/>
  <c r="D31"/>
  <c r="D51"/>
  <c r="D110"/>
  <c r="D95"/>
  <c r="D108"/>
  <c r="D71"/>
  <c r="D86"/>
  <c r="D37"/>
  <c r="D83"/>
  <c r="D107"/>
  <c r="D93"/>
  <c r="D106"/>
  <c r="D61"/>
  <c r="D81"/>
  <c r="F49"/>
  <c r="F103"/>
  <c r="F15"/>
  <c r="F96"/>
  <c r="F95"/>
  <c r="E21"/>
  <c r="E39"/>
  <c r="E36"/>
  <c r="E73"/>
  <c r="E51"/>
  <c r="E78"/>
  <c r="E104"/>
  <c r="C6"/>
  <c r="D57"/>
  <c r="D53"/>
  <c r="D25"/>
  <c r="D94"/>
  <c r="D50"/>
  <c r="D82"/>
  <c r="D64"/>
  <c r="D15"/>
  <c r="D18"/>
  <c r="D68"/>
  <c r="D70"/>
  <c r="D22"/>
  <c r="D60"/>
  <c r="F31"/>
  <c r="F43"/>
  <c r="F52"/>
  <c r="F19"/>
  <c r="F94"/>
  <c r="F93"/>
  <c r="E85"/>
  <c r="E75"/>
  <c r="E89"/>
  <c r="E40"/>
  <c r="E53"/>
  <c r="E34"/>
  <c r="E100"/>
  <c r="E5"/>
  <c r="D80"/>
  <c r="D74"/>
  <c r="D104"/>
  <c r="D76"/>
  <c r="D105"/>
  <c r="D73"/>
  <c r="F67"/>
  <c r="D19"/>
  <c r="D46"/>
  <c r="D49"/>
  <c r="D5"/>
  <c r="D52"/>
  <c r="D36"/>
  <c r="F80"/>
  <c r="F48"/>
  <c r="F32"/>
  <c r="F44"/>
  <c r="F82"/>
  <c r="F30"/>
  <c r="E37"/>
  <c r="E65"/>
  <c r="E87"/>
  <c r="E24"/>
  <c r="E74"/>
  <c r="E76"/>
  <c r="E97"/>
  <c r="A9" l="1"/>
  <c r="A11"/>
  <c r="A14"/>
  <c r="A17"/>
  <c r="A18"/>
  <c r="A10"/>
  <c r="A21"/>
  <c r="A30"/>
  <c r="A31"/>
  <c r="A32"/>
  <c r="A33"/>
  <c r="A65"/>
  <c r="A67"/>
  <c r="A69"/>
  <c r="A70"/>
  <c r="A74"/>
  <c r="A76"/>
  <c r="A78"/>
  <c r="A80"/>
  <c r="A82"/>
  <c r="A84"/>
  <c r="A86"/>
  <c r="A24"/>
  <c r="A26"/>
  <c r="A28"/>
  <c r="A35"/>
  <c r="A39"/>
  <c r="A41"/>
  <c r="A43"/>
  <c r="A45"/>
  <c r="A49"/>
  <c r="A47"/>
  <c r="A50"/>
  <c r="A52"/>
  <c r="A53"/>
  <c r="A55"/>
  <c r="A57"/>
  <c r="A59"/>
  <c r="A61"/>
  <c r="A63"/>
  <c r="A88"/>
  <c r="A5"/>
  <c r="A6"/>
  <c r="A7"/>
  <c r="A8"/>
  <c r="A12"/>
  <c r="A15"/>
  <c r="A16"/>
  <c r="A19"/>
  <c r="A20"/>
  <c r="A13"/>
  <c r="A22"/>
  <c r="A25"/>
  <c r="A27"/>
  <c r="A29"/>
  <c r="A23"/>
  <c r="A34"/>
  <c r="A38"/>
  <c r="A40"/>
  <c r="A42"/>
  <c r="A44"/>
  <c r="A46"/>
  <c r="A36"/>
  <c r="A48"/>
  <c r="A51"/>
  <c r="A37"/>
  <c r="A54"/>
  <c r="A56"/>
  <c r="A58"/>
  <c r="A60"/>
  <c r="A62"/>
  <c r="A64"/>
  <c r="A71"/>
  <c r="A66"/>
  <c r="A68"/>
  <c r="A72"/>
  <c r="A73"/>
  <c r="A75"/>
  <c r="A77"/>
  <c r="A79"/>
  <c r="A81"/>
  <c r="A83"/>
  <c r="A85"/>
  <c r="A87"/>
  <c r="A98"/>
  <c r="A107"/>
  <c r="A90"/>
  <c r="A110"/>
  <c r="A105"/>
  <c r="A100"/>
  <c r="A97"/>
  <c r="A89"/>
  <c r="A111"/>
  <c r="A108"/>
  <c r="A103"/>
  <c r="A101"/>
  <c r="A92"/>
  <c r="A93"/>
  <c r="A94"/>
  <c r="A95"/>
  <c r="A96"/>
  <c r="A99"/>
  <c r="A91"/>
  <c r="A104"/>
  <c r="A102"/>
  <c r="A106"/>
  <c r="A109"/>
  <c r="C44"/>
  <c r="C90"/>
  <c r="C18"/>
  <c r="C45"/>
  <c r="C82"/>
  <c r="C111"/>
  <c r="C64"/>
  <c r="C99"/>
  <c r="C31"/>
  <c r="C52"/>
  <c r="C94"/>
  <c r="C13"/>
  <c r="C72"/>
  <c r="C109"/>
  <c r="C35"/>
  <c r="C67"/>
  <c r="C103"/>
  <c r="C48"/>
  <c r="C93"/>
  <c r="C10"/>
  <c r="C49"/>
  <c r="C88"/>
  <c r="C15"/>
  <c r="C71"/>
  <c r="C102"/>
  <c r="C32"/>
  <c r="C59"/>
  <c r="C96"/>
  <c r="C22"/>
  <c r="C79"/>
  <c r="C14"/>
  <c r="C43"/>
  <c r="C80"/>
  <c r="C108"/>
  <c r="C58"/>
  <c r="C95"/>
  <c r="C30"/>
  <c r="C47"/>
  <c r="C92"/>
  <c r="C19"/>
  <c r="C66"/>
  <c r="C106"/>
  <c r="C33"/>
  <c r="C63"/>
  <c r="C101"/>
</calcChain>
</file>

<file path=xl/sharedStrings.xml><?xml version="1.0" encoding="utf-8"?>
<sst xmlns="http://schemas.openxmlformats.org/spreadsheetml/2006/main" count="2701" uniqueCount="582">
  <si>
    <t>Name</t>
  </si>
  <si>
    <t>Category</t>
  </si>
  <si>
    <t>Simon Speirs</t>
  </si>
  <si>
    <t>Richard Bruce</t>
  </si>
  <si>
    <t>David Green</t>
  </si>
  <si>
    <t>David Moritz</t>
  </si>
  <si>
    <t>Andy Wilkins</t>
  </si>
  <si>
    <t>Tim Mauchline</t>
  </si>
  <si>
    <t>Ronjon Chakraverty</t>
  </si>
  <si>
    <t>Ian Smart</t>
  </si>
  <si>
    <t>James Bentall</t>
  </si>
  <si>
    <t>Camilla Davidson</t>
  </si>
  <si>
    <t>Paul Hermsen</t>
  </si>
  <si>
    <t>Colin Wareham</t>
  </si>
  <si>
    <t>Michael Hessey</t>
  </si>
  <si>
    <t>Karen Skyrme</t>
  </si>
  <si>
    <t>Lisa Wheatcroft</t>
  </si>
  <si>
    <t>Louise Crosby</t>
  </si>
  <si>
    <t>Elliot Lamb</t>
  </si>
  <si>
    <t>John Coyle</t>
  </si>
  <si>
    <t>Sarah Dumbrill</t>
  </si>
  <si>
    <t>Sarah England</t>
  </si>
  <si>
    <t>Graham Harper</t>
  </si>
  <si>
    <t>Bal Sandhu</t>
  </si>
  <si>
    <t>Julia Scott</t>
  </si>
  <si>
    <t>Jeremy Smith</t>
  </si>
  <si>
    <t>Norman Whitwood</t>
  </si>
  <si>
    <t>Laura Nathan</t>
  </si>
  <si>
    <t>Jamie Nathan</t>
  </si>
  <si>
    <t>Annette Godfrey</t>
  </si>
  <si>
    <t>Jillian Russell</t>
  </si>
  <si>
    <t>Georgie Hamilton</t>
  </si>
  <si>
    <t>Jenifer Finlay</t>
  </si>
  <si>
    <t>Date</t>
  </si>
  <si>
    <t>TOTAL</t>
  </si>
  <si>
    <t>Phil Jacobs</t>
  </si>
  <si>
    <t>Ben Kemp</t>
  </si>
  <si>
    <t>Jim Charlton</t>
  </si>
  <si>
    <t>Lee Scott</t>
  </si>
  <si>
    <t>Darren McGrath</t>
  </si>
  <si>
    <t>Mark Nelson</t>
  </si>
  <si>
    <t>Paul Griffith</t>
  </si>
  <si>
    <t>Hannah Turner</t>
  </si>
  <si>
    <t>Ian Long</t>
  </si>
  <si>
    <t>Simon Townsend</t>
  </si>
  <si>
    <t>Brian Yates</t>
  </si>
  <si>
    <t>Steph Davies</t>
  </si>
  <si>
    <t>Daniel Day</t>
  </si>
  <si>
    <t>Andy Hill</t>
  </si>
  <si>
    <t>Simon Kitchener</t>
  </si>
  <si>
    <t>Herts 10K</t>
  </si>
  <si>
    <t>St Albans Half</t>
  </si>
  <si>
    <t>Jan</t>
  </si>
  <si>
    <t>Feb</t>
  </si>
  <si>
    <t>May</t>
  </si>
  <si>
    <t>Jun</t>
  </si>
  <si>
    <t>St Albans 10k</t>
  </si>
  <si>
    <t>Wheato 10k</t>
  </si>
  <si>
    <t>Fred Hughes 10m</t>
  </si>
  <si>
    <t>Rank</t>
  </si>
  <si>
    <t>Sept</t>
  </si>
  <si>
    <t>Sex</t>
  </si>
  <si>
    <t>Age Group</t>
  </si>
  <si>
    <t>M</t>
  </si>
  <si>
    <t>F</t>
  </si>
  <si>
    <t>SM</t>
  </si>
  <si>
    <t>SW</t>
  </si>
  <si>
    <t>M60</t>
  </si>
  <si>
    <t>Points</t>
  </si>
  <si>
    <t>MV40</t>
  </si>
  <si>
    <t>MV50</t>
  </si>
  <si>
    <t>MV60</t>
  </si>
  <si>
    <t>Richard Johnson</t>
  </si>
  <si>
    <t>Andy Cripps</t>
  </si>
  <si>
    <t>Kate Speirs</t>
  </si>
  <si>
    <t>Count of competitors</t>
  </si>
  <si>
    <t>Average score across competitors</t>
  </si>
  <si>
    <t>ANY DATE</t>
  </si>
  <si>
    <t>St Albans Parkrun 5K</t>
  </si>
  <si>
    <t>http://www.parkrun.org.uk/stalbans/results/clubhistory?clubNum=17843</t>
  </si>
  <si>
    <t>As at 9th May</t>
  </si>
  <si>
    <t>Jamie Fisher</t>
  </si>
  <si>
    <t>Jo Reid</t>
  </si>
  <si>
    <t>Ian Sweeney</t>
  </si>
  <si>
    <t>John Rowlands</t>
  </si>
  <si>
    <t>Aoife Burke</t>
  </si>
  <si>
    <t>Highlight and insert row here</t>
  </si>
  <si>
    <t>Race #</t>
  </si>
  <si>
    <t>Nov</t>
  </si>
  <si>
    <t>Dec</t>
  </si>
  <si>
    <t>Oct</t>
  </si>
  <si>
    <t>Mara-thon</t>
  </si>
  <si>
    <t>Watford  5m Challenge</t>
  </si>
  <si>
    <t>Count of Races</t>
  </si>
  <si>
    <t>XC 4 (11/12) - Tewin</t>
  </si>
  <si>
    <t>XC 5 (11/12) - Royston</t>
  </si>
  <si>
    <t>XC 1 (12/13): Brox-bourne</t>
  </si>
  <si>
    <t>XC 3 (12/13):  
St Albans</t>
  </si>
  <si>
    <t>XC 2 (11/13):  Grove-lands</t>
  </si>
  <si>
    <t>SW35</t>
  </si>
  <si>
    <t>SW45</t>
  </si>
  <si>
    <t>SW65</t>
  </si>
  <si>
    <t>FULL YEAR</t>
  </si>
  <si>
    <t>Half Year</t>
  </si>
  <si>
    <t>Clive Borthwick</t>
  </si>
  <si>
    <t>???</t>
  </si>
  <si>
    <t>Whippy 10k</t>
  </si>
  <si>
    <t>ARROWS CLUB POINTS LEAGUE 2012</t>
  </si>
  <si>
    <t>ARROWS CLUB LEAGUE TABLE 2012</t>
  </si>
  <si>
    <t>To be updated</t>
  </si>
  <si>
    <t>Richard Johnstone</t>
  </si>
  <si>
    <t>Emily Taylor</t>
  </si>
  <si>
    <t>Nikki Lovell</t>
  </si>
  <si>
    <t>Johanna Wood</t>
  </si>
  <si>
    <t>Jennifer Cunniff</t>
  </si>
  <si>
    <t>Joanne Richards</t>
  </si>
  <si>
    <t>Jennifer Birch</t>
  </si>
  <si>
    <t>Helen Pearson</t>
  </si>
  <si>
    <t>Vicky Moran</t>
  </si>
  <si>
    <t>Katie Sweetman</t>
  </si>
  <si>
    <t>Sarah Thomas</t>
  </si>
  <si>
    <t>Neil Risley</t>
  </si>
  <si>
    <t>Craig Harper</t>
  </si>
  <si>
    <t>John Styles</t>
  </si>
  <si>
    <t>Lloyd Watson</t>
  </si>
  <si>
    <t>Heather Hassall</t>
  </si>
  <si>
    <t>Bruce Weir</t>
  </si>
  <si>
    <t>Mike O'Brien</t>
  </si>
  <si>
    <t xml:space="preserve">finish time </t>
  </si>
  <si>
    <t>Paul Goodwin</t>
  </si>
  <si>
    <t>Gemma Webster</t>
  </si>
  <si>
    <t>Victoria Cook</t>
  </si>
  <si>
    <t>Steve Bowran</t>
  </si>
  <si>
    <t>Marc Finch</t>
  </si>
  <si>
    <t>Chris Mayne</t>
  </si>
  <si>
    <t>Jennifer Finlay</t>
  </si>
  <si>
    <t>Lisa Long</t>
  </si>
  <si>
    <t>Dee Bretnall</t>
  </si>
  <si>
    <t>Susan Smith</t>
  </si>
  <si>
    <t>Chris Cottle</t>
  </si>
  <si>
    <t>Ed Rhodes</t>
  </si>
  <si>
    <t>Kimberley Romaine</t>
  </si>
  <si>
    <t>Nigel Marsden</t>
  </si>
  <si>
    <t>Only those registered to HARPENDEN ARROW RUNNERS will be counted!</t>
  </si>
  <si>
    <t>Current Top 15</t>
  </si>
  <si>
    <t>Men - Top 15</t>
  </si>
  <si>
    <t>Ladies - Top 15</t>
  </si>
  <si>
    <t>ANY</t>
  </si>
  <si>
    <t>Summary</t>
  </si>
  <si>
    <t>XC 1 (12/13): Broxbourne</t>
  </si>
  <si>
    <t>XC 2 (11/13):  Grovelands</t>
  </si>
  <si>
    <t>Marathon</t>
  </si>
  <si>
    <t>ARROWS CLUB LEAGUE 2012</t>
  </si>
  <si>
    <t>First Name</t>
  </si>
  <si>
    <t>Surname</t>
  </si>
  <si>
    <t>M/F</t>
  </si>
  <si>
    <t>Time</t>
  </si>
  <si>
    <t>Karen</t>
  </si>
  <si>
    <t>WILKINS</t>
  </si>
  <si>
    <t>Jennifer</t>
  </si>
  <si>
    <t>FINLAY</t>
  </si>
  <si>
    <t>Louise</t>
  </si>
  <si>
    <t>CROSBY</t>
  </si>
  <si>
    <t>Laura</t>
  </si>
  <si>
    <t>NATHAN</t>
  </si>
  <si>
    <t>Joanne</t>
  </si>
  <si>
    <t>RICHARDS</t>
  </si>
  <si>
    <t>Juliet</t>
  </si>
  <si>
    <t>JACOBS</t>
  </si>
  <si>
    <t>Lisa</t>
  </si>
  <si>
    <t>LONG</t>
  </si>
  <si>
    <t>David</t>
  </si>
  <si>
    <t>GREEN</t>
  </si>
  <si>
    <t>Phil</t>
  </si>
  <si>
    <t>Darren</t>
  </si>
  <si>
    <t>MCGRATH</t>
  </si>
  <si>
    <t>Jamie</t>
  </si>
  <si>
    <t>FISHER</t>
  </si>
  <si>
    <t>Simon</t>
  </si>
  <si>
    <t>SPEIRS</t>
  </si>
  <si>
    <t>MORITZ</t>
  </si>
  <si>
    <t>Andy</t>
  </si>
  <si>
    <t>Ronjon</t>
  </si>
  <si>
    <t>CHAKRAVERTY</t>
  </si>
  <si>
    <t>TOWNSEND</t>
  </si>
  <si>
    <t>Ian</t>
  </si>
  <si>
    <t>John</t>
  </si>
  <si>
    <t>ROWLANDS</t>
  </si>
  <si>
    <t>Graham</t>
  </si>
  <si>
    <t>HARPER</t>
  </si>
  <si>
    <t>Pierre-Louis</t>
  </si>
  <si>
    <t>GATTI</t>
  </si>
  <si>
    <t>Andrew</t>
  </si>
  <si>
    <t>CRIPPS</t>
  </si>
  <si>
    <t>Brian</t>
  </si>
  <si>
    <t>YATES</t>
  </si>
  <si>
    <t>James</t>
  </si>
  <si>
    <t>Chitra</t>
  </si>
  <si>
    <t>Dunn</t>
  </si>
  <si>
    <t>Davies</t>
  </si>
  <si>
    <t>Status</t>
  </si>
  <si>
    <t>Pos</t>
  </si>
  <si>
    <t>Overall</t>
  </si>
  <si>
    <t>Bib</t>
  </si>
  <si>
    <t>Competitor</t>
  </si>
  <si>
    <t>Finish</t>
  </si>
  <si>
    <t>Finished</t>
  </si>
  <si>
    <t>Karen Wilkins</t>
  </si>
  <si>
    <t>Dawn Burr</t>
  </si>
  <si>
    <t>Joolz Scott</t>
  </si>
  <si>
    <t>Amy Pointon</t>
  </si>
  <si>
    <t>Tracy McPhillips</t>
  </si>
  <si>
    <t>Lorna Townsend</t>
  </si>
  <si>
    <t>Juliet Jacobs</t>
  </si>
  <si>
    <t>Georgina Hamilton</t>
  </si>
  <si>
    <t>Deborah Wareham</t>
  </si>
  <si>
    <t>Stephen Bowran</t>
  </si>
  <si>
    <t>Andrew Cripps</t>
  </si>
  <si>
    <t>Andy Jordan</t>
  </si>
  <si>
    <t>Steven Riley</t>
  </si>
  <si>
    <t>Paul Geary</t>
  </si>
  <si>
    <t>Andrew Hazley-Payne</t>
  </si>
  <si>
    <t>Neil Shipley</t>
  </si>
  <si>
    <t>Chitra Dunn</t>
  </si>
  <si>
    <t>Jamie Davies</t>
  </si>
  <si>
    <t>Andrew Porter</t>
  </si>
  <si>
    <t>Pierre-Louis Gatti</t>
  </si>
  <si>
    <t>Philip Jacobs</t>
  </si>
  <si>
    <t>Where</t>
  </si>
  <si>
    <t>Clarendon Trail Marathon</t>
  </si>
  <si>
    <t>When</t>
  </si>
  <si>
    <t>Run Liverpool Marathon</t>
  </si>
  <si>
    <t>Richard</t>
  </si>
  <si>
    <t>Johnstone</t>
  </si>
  <si>
    <t>Jordan</t>
  </si>
  <si>
    <t>Jo</t>
  </si>
  <si>
    <t>Reid</t>
  </si>
  <si>
    <t>Joolz</t>
  </si>
  <si>
    <t>Scott</t>
  </si>
  <si>
    <t>Philippa</t>
  </si>
  <si>
    <t>O'Donovan</t>
  </si>
  <si>
    <t>Lee</t>
  </si>
  <si>
    <t>Eleanor</t>
  </si>
  <si>
    <t>Full Name</t>
  </si>
  <si>
    <t>David GREEN</t>
  </si>
  <si>
    <t>Phil JACOBS</t>
  </si>
  <si>
    <t>Darren MCGRATH</t>
  </si>
  <si>
    <t>Jamie FISHER</t>
  </si>
  <si>
    <t>Simon SPEIRS</t>
  </si>
  <si>
    <t>David MORITZ</t>
  </si>
  <si>
    <t>Andy WILKINS</t>
  </si>
  <si>
    <t>Ronjon CHAKRAVERTY</t>
  </si>
  <si>
    <t>Simon TOWNSEND</t>
  </si>
  <si>
    <t>Ian LONG</t>
  </si>
  <si>
    <t>John ROWLANDS</t>
  </si>
  <si>
    <t>Graham HARPER</t>
  </si>
  <si>
    <t>Jamie NATHAN</t>
  </si>
  <si>
    <t>Pierre-Louis GATTI</t>
  </si>
  <si>
    <t>Andrew CRIPPS</t>
  </si>
  <si>
    <t>Brian YATES</t>
  </si>
  <si>
    <t>Karen WILKINS</t>
  </si>
  <si>
    <t>Jennifer FINLAY</t>
  </si>
  <si>
    <t>Louise CROSBY</t>
  </si>
  <si>
    <t>Laura NATHAN</t>
  </si>
  <si>
    <t>Joanne RICHARDS</t>
  </si>
  <si>
    <t>Lisa LONG</t>
  </si>
  <si>
    <t>Juliet JACOBS</t>
  </si>
  <si>
    <t>Philippa O'Donovan</t>
  </si>
  <si>
    <t>Eleanor CRIPPS</t>
  </si>
  <si>
    <t>Notes</t>
  </si>
  <si>
    <t>Not since Sept 1st</t>
  </si>
  <si>
    <t>Andy JORDAN</t>
  </si>
  <si>
    <t>Eleanor Cripps</t>
  </si>
  <si>
    <t>Tracey McPhillips</t>
  </si>
  <si>
    <t>Actual Postion</t>
  </si>
  <si>
    <t>Cat Postiion</t>
  </si>
  <si>
    <t>League Points</t>
  </si>
  <si>
    <t>Green</t>
  </si>
  <si>
    <t>M50</t>
  </si>
  <si>
    <t>30:14</t>
  </si>
  <si>
    <t>Speirs</t>
  </si>
  <si>
    <t>M40</t>
  </si>
  <si>
    <t>30:28</t>
  </si>
  <si>
    <t>Adrian</t>
  </si>
  <si>
    <t>32:37</t>
  </si>
  <si>
    <t>Jacobs</t>
  </si>
  <si>
    <t>33:01</t>
  </si>
  <si>
    <t>Cripps</t>
  </si>
  <si>
    <t>33:51</t>
  </si>
  <si>
    <t>Elliott</t>
  </si>
  <si>
    <t>Lamb</t>
  </si>
  <si>
    <t>34:04</t>
  </si>
  <si>
    <t xml:space="preserve">Richard </t>
  </si>
  <si>
    <t>34:54</t>
  </si>
  <si>
    <t>Wilkins</t>
  </si>
  <si>
    <t>35:35</t>
  </si>
  <si>
    <t>Ron</t>
  </si>
  <si>
    <t>Chakraverty</t>
  </si>
  <si>
    <t>36:34</t>
  </si>
  <si>
    <t>Long</t>
  </si>
  <si>
    <t>36:55</t>
  </si>
  <si>
    <t>Townsend</t>
  </si>
  <si>
    <t>37:28</t>
  </si>
  <si>
    <t>Paul</t>
  </si>
  <si>
    <t>Hermsen</t>
  </si>
  <si>
    <t>37:57</t>
  </si>
  <si>
    <t>Dave</t>
  </si>
  <si>
    <t>Grainger</t>
  </si>
  <si>
    <t>38:35</t>
  </si>
  <si>
    <t>Rowland</t>
  </si>
  <si>
    <t>39:39</t>
  </si>
  <si>
    <t>Carr</t>
  </si>
  <si>
    <t>40:47</t>
  </si>
  <si>
    <t>42:01</t>
  </si>
  <si>
    <t>Harper</t>
  </si>
  <si>
    <t>42:49</t>
  </si>
  <si>
    <t>48:21</t>
  </si>
  <si>
    <t>Clive</t>
  </si>
  <si>
    <t>Borthwick</t>
  </si>
  <si>
    <t>51:49</t>
  </si>
  <si>
    <t>Hannah</t>
  </si>
  <si>
    <t>Turner</t>
  </si>
  <si>
    <t>33:41</t>
  </si>
  <si>
    <t>W35</t>
  </si>
  <si>
    <t>36:38</t>
  </si>
  <si>
    <t>Dawn</t>
  </si>
  <si>
    <t>Burr</t>
  </si>
  <si>
    <t>39:10</t>
  </si>
  <si>
    <t>Sarah</t>
  </si>
  <si>
    <t>Dumbrill</t>
  </si>
  <si>
    <t>39:12</t>
  </si>
  <si>
    <t>Kate</t>
  </si>
  <si>
    <t>39:38</t>
  </si>
  <si>
    <t>Cunniff</t>
  </si>
  <si>
    <t>42:30</t>
  </si>
  <si>
    <t>Dee</t>
  </si>
  <si>
    <t>Bretnall</t>
  </si>
  <si>
    <t>43:43</t>
  </si>
  <si>
    <t>Nathan</t>
  </si>
  <si>
    <t>44:10</t>
  </si>
  <si>
    <t>Richards</t>
  </si>
  <si>
    <t>45:57</t>
  </si>
  <si>
    <t>Gillian</t>
  </si>
  <si>
    <t>Russell</t>
  </si>
  <si>
    <t>W45</t>
  </si>
  <si>
    <t>47:04</t>
  </si>
  <si>
    <t>Annette</t>
  </si>
  <si>
    <t>Godfrey</t>
  </si>
  <si>
    <t>47:05</t>
  </si>
  <si>
    <t>Georgie</t>
  </si>
  <si>
    <t>Hamilton</t>
  </si>
  <si>
    <t>W65</t>
  </si>
  <si>
    <t>48:40</t>
  </si>
  <si>
    <t>Male</t>
  </si>
  <si>
    <t>Female</t>
  </si>
  <si>
    <t>Gender</t>
  </si>
  <si>
    <t>Adrian James</t>
  </si>
  <si>
    <t>David Grainger</t>
  </si>
  <si>
    <t>John Carr</t>
  </si>
  <si>
    <t>SW55</t>
  </si>
  <si>
    <t>Update to:</t>
  </si>
  <si>
    <t>1st Nov 2012</t>
  </si>
  <si>
    <t>Position</t>
  </si>
  <si>
    <t>Number</t>
  </si>
  <si>
    <t>FV35</t>
  </si>
  <si>
    <t>FV65</t>
  </si>
  <si>
    <t>Simon Kichener</t>
  </si>
  <si>
    <t>Autum Challenge</t>
  </si>
  <si>
    <t>Trail Marathon</t>
  </si>
  <si>
    <t>Pos.</t>
  </si>
  <si>
    <t xml:space="preserve">Gun Time </t>
  </si>
  <si>
    <t>Chip time</t>
  </si>
  <si>
    <t>Cat.</t>
  </si>
  <si>
    <t>No.</t>
  </si>
  <si>
    <t>Age Grade</t>
  </si>
  <si>
    <t>MS</t>
  </si>
  <si>
    <t>Steve BOWRAN</t>
  </si>
  <si>
    <t>Richard JOHNSTONE</t>
  </si>
  <si>
    <t>Kate SPEIRS</t>
  </si>
  <si>
    <t>Jennifer CUNNIFF</t>
  </si>
  <si>
    <t>FS</t>
  </si>
  <si>
    <t>Jillian RUSSELL</t>
  </si>
  <si>
    <t>FV45</t>
  </si>
  <si>
    <t>Georgina HAMILTON</t>
  </si>
  <si>
    <t>St Neots</t>
  </si>
  <si>
    <t xml:space="preserve"> MM50 </t>
  </si>
  <si>
    <t xml:space="preserve"> MM40 </t>
  </si>
  <si>
    <t xml:space="preserve"> MF35 </t>
  </si>
  <si>
    <t xml:space="preserve"> MM45 </t>
  </si>
  <si>
    <t xml:space="preserve"> MM55 </t>
  </si>
  <si>
    <t xml:space="preserve"> MF50 </t>
  </si>
  <si>
    <t xml:space="preserve"> TF </t>
  </si>
  <si>
    <t>Rank M/W</t>
  </si>
  <si>
    <t>Rank Cat.</t>
  </si>
  <si>
    <t xml:space="preserve"> MF45 </t>
  </si>
  <si>
    <t>Firenze</t>
  </si>
  <si>
    <t>DAVID GREEN</t>
  </si>
  <si>
    <t>LEE SCOTT</t>
  </si>
  <si>
    <t>ANDREW WILKINS</t>
  </si>
  <si>
    <t>KAREN SKYRME</t>
  </si>
  <si>
    <t>COLIN WAREHAM</t>
  </si>
  <si>
    <t>GRAHAM HARPER</t>
  </si>
  <si>
    <t>LOUISE CROSBY</t>
  </si>
  <si>
    <t>SIMON TOWNSEND</t>
  </si>
  <si>
    <t>SARAH DUMBRILL</t>
  </si>
  <si>
    <t>SARAH ENGLAND</t>
  </si>
  <si>
    <t>LLOYD WATSON</t>
  </si>
  <si>
    <t>JULIA SCOTT</t>
  </si>
  <si>
    <t>JOHANNA WOOD</t>
  </si>
  <si>
    <t>JENNIFER BIRCH</t>
  </si>
  <si>
    <t xml:space="preserve"> 03:04:52</t>
  </si>
  <si>
    <t xml:space="preserve"> 03:11:40</t>
  </si>
  <si>
    <t xml:space="preserve"> 03:27:53</t>
  </si>
  <si>
    <t xml:space="preserve"> 03:42:43</t>
  </si>
  <si>
    <t xml:space="preserve"> 03:43:14</t>
  </si>
  <si>
    <t xml:space="preserve"> 03:43:20</t>
  </si>
  <si>
    <t xml:space="preserve"> 03:48:41</t>
  </si>
  <si>
    <t xml:space="preserve"> 03:55:05</t>
  </si>
  <si>
    <t xml:space="preserve"> 03:56:39</t>
  </si>
  <si>
    <t xml:space="preserve"> 04:14:25</t>
  </si>
  <si>
    <t xml:space="preserve"> 04:15:59</t>
  </si>
  <si>
    <t xml:space="preserve"> 04:16:02</t>
  </si>
  <si>
    <t xml:space="preserve"> 04:48:24</t>
  </si>
  <si>
    <t>THESE ARE NOT IN THE LEAGUE - JUST RECORDED FOR POSTERITY</t>
  </si>
  <si>
    <t>SENM</t>
  </si>
  <si>
    <t xml:space="preserve">  </t>
  </si>
  <si>
    <t xml:space="preserve"> 03:52:31 </t>
  </si>
  <si>
    <t xml:space="preserve"> 04:52:32 </t>
  </si>
  <si>
    <t>Total Races = 7 for Sept to Dec 2012</t>
  </si>
  <si>
    <t>34:20</t>
  </si>
  <si>
    <t>36:53</t>
  </si>
  <si>
    <t>Hazley-Payne</t>
  </si>
  <si>
    <t>Andy Hazley-Payne</t>
  </si>
  <si>
    <t>41:55</t>
  </si>
  <si>
    <t>37:29</t>
  </si>
  <si>
    <t>Yates</t>
  </si>
  <si>
    <t>53:59</t>
  </si>
  <si>
    <t>Catriona</t>
  </si>
  <si>
    <t>Catriona Davies</t>
  </si>
  <si>
    <t>42:23</t>
  </si>
  <si>
    <t>46:55</t>
  </si>
  <si>
    <t>56:46</t>
  </si>
  <si>
    <t>Colette</t>
  </si>
  <si>
    <t>Pidgeon</t>
  </si>
  <si>
    <t>Colette Pidgeon</t>
  </si>
  <si>
    <t>56:41</t>
  </si>
  <si>
    <t>42:07</t>
  </si>
  <si>
    <t>Declan</t>
  </si>
  <si>
    <t>Sweeney</t>
  </si>
  <si>
    <t>Declan Sweeney</t>
  </si>
  <si>
    <t>38:36</t>
  </si>
  <si>
    <t>Elliot</t>
  </si>
  <si>
    <t>37:16</t>
  </si>
  <si>
    <t>53:39</t>
  </si>
  <si>
    <t>37:07</t>
  </si>
  <si>
    <t>41:13</t>
  </si>
  <si>
    <t>52:02</t>
  </si>
  <si>
    <t>Fisher</t>
  </si>
  <si>
    <t>37:38</t>
  </si>
  <si>
    <t>50:13</t>
  </si>
  <si>
    <t>Jen`</t>
  </si>
  <si>
    <t>Finlay</t>
  </si>
  <si>
    <t>Jen` Finlay</t>
  </si>
  <si>
    <t>41:28</t>
  </si>
  <si>
    <t>48:28</t>
  </si>
  <si>
    <t>Julian</t>
  </si>
  <si>
    <t>Jones</t>
  </si>
  <si>
    <t>Julian Jones</t>
  </si>
  <si>
    <t>38:25</t>
  </si>
  <si>
    <t>43:54</t>
  </si>
  <si>
    <t>48:57</t>
  </si>
  <si>
    <t>Goodwin</t>
  </si>
  <si>
    <t>35:10</t>
  </si>
  <si>
    <t>39:40</t>
  </si>
  <si>
    <t>Savage</t>
  </si>
  <si>
    <t>Paul Savage</t>
  </si>
  <si>
    <t>39:14</t>
  </si>
  <si>
    <t>35:43</t>
  </si>
  <si>
    <t>Donaghue</t>
  </si>
  <si>
    <t>Philippa Donaghue</t>
  </si>
  <si>
    <t>49:12</t>
  </si>
  <si>
    <t>Richard  Johnstone</t>
  </si>
  <si>
    <t>37:59</t>
  </si>
  <si>
    <t>Ron Chakraverty</t>
  </si>
  <si>
    <t>39:48</t>
  </si>
  <si>
    <t>32:05</t>
  </si>
  <si>
    <t>Steve</t>
  </si>
  <si>
    <t>Bowran</t>
  </si>
  <si>
    <t>35:24</t>
  </si>
  <si>
    <t>Colette Pigeon</t>
  </si>
  <si>
    <t>Spelling - to advise Malcolm</t>
  </si>
  <si>
    <t>Ed Rhones</t>
  </si>
  <si>
    <t>Late advice from Ed....</t>
  </si>
  <si>
    <t>Average</t>
  </si>
  <si>
    <t>33:22</t>
  </si>
  <si>
    <t>Bruce</t>
  </si>
  <si>
    <t>35:01</t>
  </si>
  <si>
    <t>35:27</t>
  </si>
  <si>
    <t>36:01</t>
  </si>
  <si>
    <t>Tom</t>
  </si>
  <si>
    <t>Adams</t>
  </si>
  <si>
    <t>36:48</t>
  </si>
  <si>
    <t>Georgia</t>
  </si>
  <si>
    <t>Dench</t>
  </si>
  <si>
    <t>38:40</t>
  </si>
  <si>
    <t>38:50</t>
  </si>
  <si>
    <t>39:00</t>
  </si>
  <si>
    <t>39:46</t>
  </si>
  <si>
    <t>39:57</t>
  </si>
  <si>
    <t>Mark</t>
  </si>
  <si>
    <t>Nelson</t>
  </si>
  <si>
    <t>40:18</t>
  </si>
  <si>
    <t>41:14</t>
  </si>
  <si>
    <t>41:52</t>
  </si>
  <si>
    <t>41:56</t>
  </si>
  <si>
    <t>Coyle</t>
  </si>
  <si>
    <t>43:28</t>
  </si>
  <si>
    <t>Jen</t>
  </si>
  <si>
    <t>43:52</t>
  </si>
  <si>
    <t>43:57</t>
  </si>
  <si>
    <t>Ali</t>
  </si>
  <si>
    <t>44:58</t>
  </si>
  <si>
    <t>Geary</t>
  </si>
  <si>
    <t>45:00</t>
  </si>
  <si>
    <t>Crosby</t>
  </si>
  <si>
    <t>46:02</t>
  </si>
  <si>
    <t>46:45</t>
  </si>
  <si>
    <t>48:24</t>
  </si>
  <si>
    <t>Alex</t>
  </si>
  <si>
    <t>Pritchard</t>
  </si>
  <si>
    <t>48:56</t>
  </si>
  <si>
    <t>Sw</t>
  </si>
  <si>
    <t>49:16</t>
  </si>
  <si>
    <t>England</t>
  </si>
  <si>
    <t>50:03</t>
  </si>
  <si>
    <t>50:43</t>
  </si>
  <si>
    <t>51:33</t>
  </si>
  <si>
    <t>51:47</t>
  </si>
  <si>
    <t>Jillian</t>
  </si>
  <si>
    <t>51:55</t>
  </si>
  <si>
    <t>Daniel</t>
  </si>
  <si>
    <t>Day</t>
  </si>
  <si>
    <t>54:11</t>
  </si>
  <si>
    <t>56:54</t>
  </si>
  <si>
    <t>63:48</t>
  </si>
  <si>
    <t>m</t>
  </si>
  <si>
    <t>w</t>
  </si>
  <si>
    <t>Richard  Bruce</t>
  </si>
  <si>
    <t>Tom Adams</t>
  </si>
  <si>
    <t>Georgia Dench</t>
  </si>
  <si>
    <t>Jen Finlay</t>
  </si>
  <si>
    <t>Ali O'Donovan</t>
  </si>
  <si>
    <t>Alex Pritchard</t>
  </si>
  <si>
    <t>Jo Richards</t>
  </si>
  <si>
    <t>Georgia Hamilton</t>
  </si>
  <si>
    <t>A possible 7 as could include:  Parkrun, Marathon and Herts 10k, XC 1, XC2, XC3 &amp; Autumn Challenge</t>
  </si>
  <si>
    <t>Count of Races (of possible 7)</t>
  </si>
  <si>
    <t>Husband and Wife Teams</t>
  </si>
  <si>
    <t>The Speirsies</t>
  </si>
  <si>
    <t>The Greens</t>
  </si>
  <si>
    <t>The Wilkins</t>
  </si>
  <si>
    <t>The Nathans</t>
  </si>
  <si>
    <t>As at 11th December 2012</t>
  </si>
  <si>
    <t>Mens Rank</t>
  </si>
  <si>
    <t>Ladies Rank</t>
  </si>
  <si>
    <t>Club Rank</t>
  </si>
  <si>
    <t>(All)</t>
  </si>
  <si>
    <t>Best 4 Score</t>
  </si>
  <si>
    <t>Mens 4 race Rank</t>
  </si>
  <si>
    <t>Ladies 4 race Rank</t>
  </si>
  <si>
    <t>Club 4 Race Rank</t>
  </si>
  <si>
    <t>Sum of Best 4 Score</t>
  </si>
  <si>
    <t>Sum of TOTAL</t>
  </si>
  <si>
    <t>TOTAL Points</t>
  </si>
  <si>
    <t>All Club Results</t>
  </si>
  <si>
    <t>Gentlemen</t>
  </si>
  <si>
    <t>#  Races</t>
  </si>
  <si>
    <t># Races</t>
  </si>
  <si>
    <t>Ladies</t>
  </si>
  <si>
    <t>Best 4 Race results</t>
  </si>
  <si>
    <t>(blank)</t>
  </si>
  <si>
    <t>2012 League Reults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</si>
</sst>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hh:mm:ss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32E0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2" fillId="0" borderId="0"/>
  </cellStyleXfs>
  <cellXfs count="1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ill="1"/>
    <xf numFmtId="0" fontId="3" fillId="0" borderId="0" xfId="0" applyFont="1"/>
    <xf numFmtId="0" fontId="1" fillId="0" borderId="0" xfId="0" applyFont="1" applyAlignment="1">
      <alignment horizontal="right"/>
    </xf>
    <xf numFmtId="164" fontId="0" fillId="0" borderId="1" xfId="1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10" fontId="0" fillId="0" borderId="0" xfId="0" applyNumberFormat="1"/>
    <xf numFmtId="0" fontId="1" fillId="0" borderId="3" xfId="0" applyFont="1" applyBorder="1" applyAlignment="1">
      <alignment horizontal="center"/>
    </xf>
    <xf numFmtId="0" fontId="4" fillId="0" borderId="0" xfId="2" applyAlignment="1" applyProtection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4" fontId="11" fillId="0" borderId="0" xfId="0" applyNumberFormat="1" applyFont="1" applyAlignment="1">
      <alignment horizontal="center" wrapText="1"/>
    </xf>
    <xf numFmtId="0" fontId="13" fillId="0" borderId="12" xfId="4" applyFont="1" applyBorder="1"/>
    <xf numFmtId="0" fontId="13" fillId="0" borderId="12" xfId="4" applyFont="1" applyBorder="1" applyAlignment="1">
      <alignment horizontal="center"/>
    </xf>
    <xf numFmtId="0" fontId="12" fillId="0" borderId="0" xfId="4"/>
    <xf numFmtId="0" fontId="14" fillId="0" borderId="0" xfId="4" applyFont="1" applyAlignment="1">
      <alignment horizontal="center"/>
    </xf>
    <xf numFmtId="21" fontId="12" fillId="0" borderId="0" xfId="4" applyNumberFormat="1"/>
    <xf numFmtId="0" fontId="14" fillId="0" borderId="0" xfId="4" applyFont="1"/>
    <xf numFmtId="0" fontId="8" fillId="0" borderId="0" xfId="0" applyFont="1" applyAlignment="1">
      <alignment horizontal="center"/>
    </xf>
    <xf numFmtId="16" fontId="0" fillId="0" borderId="0" xfId="0" applyNumberFormat="1" applyAlignment="1">
      <alignment horizontal="center"/>
    </xf>
    <xf numFmtId="21" fontId="0" fillId="0" borderId="0" xfId="0" applyNumberFormat="1" applyFont="1" applyFill="1"/>
    <xf numFmtId="21" fontId="0" fillId="0" borderId="0" xfId="0" applyNumberFormat="1" applyFill="1"/>
    <xf numFmtId="0" fontId="5" fillId="3" borderId="13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3" fillId="0" borderId="0" xfId="0" applyFont="1" applyFill="1" applyAlignment="1">
      <alignment horizontal="center" wrapText="1"/>
    </xf>
    <xf numFmtId="49" fontId="0" fillId="0" borderId="0" xfId="0" applyNumberFormat="1" applyFill="1" applyAlignment="1">
      <alignment horizontal="center"/>
    </xf>
    <xf numFmtId="46" fontId="0" fillId="0" borderId="0" xfId="0" applyNumberFormat="1" applyFill="1" applyAlignment="1">
      <alignment horizontal="center"/>
    </xf>
    <xf numFmtId="0" fontId="16" fillId="0" borderId="0" xfId="0" applyFont="1" applyFill="1"/>
    <xf numFmtId="0" fontId="15" fillId="4" borderId="0" xfId="0" applyFont="1" applyFill="1" applyAlignment="1">
      <alignment horizontal="left"/>
    </xf>
    <xf numFmtId="46" fontId="0" fillId="0" borderId="0" xfId="0" applyNumberFormat="1" applyFill="1"/>
    <xf numFmtId="0" fontId="1" fillId="0" borderId="0" xfId="0" applyFont="1" applyFill="1"/>
    <xf numFmtId="0" fontId="1" fillId="5" borderId="15" xfId="0" applyFont="1" applyFill="1" applyBorder="1"/>
    <xf numFmtId="0" fontId="0" fillId="5" borderId="15" xfId="0" applyFill="1" applyBorder="1"/>
    <xf numFmtId="0" fontId="0" fillId="5" borderId="0" xfId="0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wrapText="1"/>
    </xf>
    <xf numFmtId="0" fontId="0" fillId="5" borderId="0" xfId="0" applyFill="1" applyAlignment="1">
      <alignment horizontal="center" vertical="top" wrapText="1"/>
    </xf>
    <xf numFmtId="21" fontId="0" fillId="5" borderId="0" xfId="0" applyNumberFormat="1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5" borderId="0" xfId="0" applyFill="1" applyAlignment="1">
      <alignment horizontal="right" vertical="top" wrapText="1"/>
    </xf>
    <xf numFmtId="10" fontId="0" fillId="5" borderId="0" xfId="0" applyNumberFormat="1" applyFill="1" applyAlignment="1">
      <alignment horizontal="center" vertical="top" wrapText="1"/>
    </xf>
    <xf numFmtId="0" fontId="0" fillId="0" borderId="0" xfId="0" applyAlignment="1">
      <alignment horizontal="left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165" fontId="0" fillId="0" borderId="0" xfId="0" applyNumberFormat="1" applyAlignment="1">
      <alignment horizontal="center"/>
    </xf>
    <xf numFmtId="0" fontId="8" fillId="5" borderId="0" xfId="0" applyFont="1" applyFill="1"/>
    <xf numFmtId="0" fontId="13" fillId="0" borderId="0" xfId="0" applyFont="1"/>
    <xf numFmtId="0" fontId="13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0" fontId="0" fillId="7" borderId="0" xfId="0" applyFill="1"/>
    <xf numFmtId="0" fontId="12" fillId="7" borderId="0" xfId="4" applyFill="1"/>
    <xf numFmtId="0" fontId="12" fillId="7" borderId="0" xfId="4" applyFont="1" applyFill="1" applyAlignment="1">
      <alignment horizontal="center"/>
    </xf>
    <xf numFmtId="0" fontId="14" fillId="7" borderId="0" xfId="4" applyFont="1" applyFill="1" applyAlignment="1">
      <alignment horizontal="center"/>
    </xf>
    <xf numFmtId="21" fontId="12" fillId="7" borderId="0" xfId="4" applyNumberFormat="1" applyFill="1"/>
    <xf numFmtId="0" fontId="13" fillId="0" borderId="0" xfId="0" applyFont="1" applyAlignment="1">
      <alignment horizontal="center"/>
    </xf>
    <xf numFmtId="2" fontId="0" fillId="0" borderId="0" xfId="1" applyNumberFormat="1" applyFont="1" applyFill="1" applyAlignment="1">
      <alignment horizontal="center"/>
    </xf>
    <xf numFmtId="0" fontId="0" fillId="0" borderId="3" xfId="0" applyBorder="1" applyAlignment="1">
      <alignment horizontal="center"/>
    </xf>
    <xf numFmtId="2" fontId="0" fillId="0" borderId="2" xfId="1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49" fontId="6" fillId="0" borderId="17" xfId="0" applyNumberFormat="1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Fill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0" borderId="23" xfId="1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3" xfId="0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ill="1" applyBorder="1"/>
    <xf numFmtId="0" fontId="0" fillId="0" borderId="20" xfId="0" applyBorder="1"/>
    <xf numFmtId="0" fontId="0" fillId="0" borderId="25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0" fillId="6" borderId="21" xfId="0" applyNumberFormat="1" applyFill="1" applyBorder="1" applyAlignment="1">
      <alignment horizontal="center"/>
    </xf>
    <xf numFmtId="1" fontId="0" fillId="6" borderId="22" xfId="0" applyNumberForma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0" fontId="0" fillId="0" borderId="0" xfId="0" applyFont="1" applyBorder="1"/>
    <xf numFmtId="164" fontId="2" fillId="0" borderId="0" xfId="1" applyNumberFormat="1" applyFont="1" applyBorder="1" applyAlignment="1">
      <alignment horizontal="center"/>
    </xf>
    <xf numFmtId="0" fontId="17" fillId="0" borderId="0" xfId="0" applyFont="1"/>
    <xf numFmtId="0" fontId="7" fillId="3" borderId="24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5">
    <cellStyle name="Comma" xfId="1" builtinId="3"/>
    <cellStyle name="Hyperlink" xfId="2" builtinId="8"/>
    <cellStyle name="Hyperlink 2" xfId="3"/>
    <cellStyle name="Normal" xfId="0" builtinId="0"/>
    <cellStyle name="Normal 2" xfId="4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relativeIndent="255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5</xdr:col>
      <xdr:colOff>469900</xdr:colOff>
      <xdr:row>6</xdr:row>
      <xdr:rowOff>98425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" y="38100"/>
          <a:ext cx="4978400" cy="1304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50800</xdr:rowOff>
    </xdr:from>
    <xdr:to>
      <xdr:col>5</xdr:col>
      <xdr:colOff>203200</xdr:colOff>
      <xdr:row>1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6700" y="50800"/>
          <a:ext cx="4978400" cy="13049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itra Dunn" refreshedDate="41286.717549421293" createdVersion="4" refreshedVersion="4" minRefreshableVersion="3" recordCount="107">
  <cacheSource type="worksheet">
    <worksheetSource name="Results_tab"/>
  </cacheSource>
  <cacheFields count="20">
    <cacheField name="Club Rank" numFmtId="0">
      <sharedItems containsSemiMixedTypes="0" containsString="0" containsNumber="1" containsInteger="1" minValue="1" maxValue="83" count="66">
        <n v="1"/>
        <n v="4"/>
        <n v="5"/>
        <n v="6"/>
        <n v="7"/>
        <n v="8"/>
        <n v="9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7"/>
        <n v="28"/>
        <n v="29"/>
        <n v="30"/>
        <n v="31"/>
        <n v="32"/>
        <n v="33"/>
        <n v="34"/>
        <n v="35"/>
        <n v="36"/>
        <n v="37"/>
        <n v="38"/>
        <n v="39"/>
        <n v="41"/>
        <n v="42"/>
        <n v="43"/>
        <n v="45"/>
        <n v="46"/>
        <n v="47"/>
        <n v="48"/>
        <n v="49"/>
        <n v="50"/>
        <n v="51"/>
        <n v="52"/>
        <n v="53"/>
        <n v="54"/>
        <n v="56"/>
        <n v="57"/>
        <n v="59"/>
        <n v="60"/>
        <n v="62"/>
        <n v="64"/>
        <n v="66"/>
        <n v="69"/>
        <n v="71"/>
        <n v="72"/>
        <n v="74"/>
        <n v="75"/>
        <n v="76"/>
        <n v="77"/>
        <n v="78"/>
        <n v="80"/>
        <n v="82"/>
        <n v="83"/>
      </sharedItems>
    </cacheField>
    <cacheField name="Mens Rank" numFmtId="0">
      <sharedItems containsMixedTypes="1" containsNumber="1" containsInteger="1" minValue="1" maxValue="52" count="47">
        <n v="1"/>
        <s v="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7"/>
        <n v="38"/>
        <n v="40"/>
        <n v="41"/>
        <n v="43"/>
        <n v="44"/>
        <n v="46"/>
        <n v="47"/>
        <n v="48"/>
        <n v="49"/>
        <n v="51"/>
        <n v="52"/>
      </sharedItems>
    </cacheField>
    <cacheField name="Ladies Rank" numFmtId="0">
      <sharedItems containsMixedTypes="1" containsNumber="1" containsInteger="1" minValue="1" maxValue="32" count="27">
        <s v=""/>
        <n v="1"/>
        <n v="2"/>
        <n v="3"/>
        <n v="5"/>
        <n v="6"/>
        <n v="7"/>
        <n v="8"/>
        <n v="9"/>
        <n v="10"/>
        <n v="11"/>
        <n v="12"/>
        <n v="13"/>
        <n v="14"/>
        <n v="16"/>
        <n v="17"/>
        <n v="19"/>
        <n v="20"/>
        <n v="21"/>
        <n v="23"/>
        <n v="24"/>
        <n v="25"/>
        <n v="27"/>
        <n v="29"/>
        <n v="30"/>
        <n v="31"/>
        <n v="32"/>
      </sharedItems>
    </cacheField>
    <cacheField name="Club 4 Race Rank" numFmtId="0">
      <sharedItems containsSemiMixedTypes="0" containsString="0" containsNumber="1" containsInteger="1" minValue="1" maxValue="83" count="65">
        <n v="3"/>
        <n v="4"/>
        <n v="1"/>
        <n v="11"/>
        <n v="6"/>
        <n v="17"/>
        <n v="21"/>
        <n v="22"/>
        <n v="5"/>
        <n v="8"/>
        <n v="10"/>
        <n v="13"/>
        <n v="15"/>
        <n v="18"/>
        <n v="20"/>
        <n v="14"/>
        <n v="16"/>
        <n v="19"/>
        <n v="23"/>
        <n v="24"/>
        <n v="25"/>
        <n v="27"/>
        <n v="28"/>
        <n v="29"/>
        <n v="30"/>
        <n v="31"/>
        <n v="32"/>
        <n v="33"/>
        <n v="34"/>
        <n v="35"/>
        <n v="36"/>
        <n v="37"/>
        <n v="38"/>
        <n v="39"/>
        <n v="41"/>
        <n v="42"/>
        <n v="43"/>
        <n v="45"/>
        <n v="46"/>
        <n v="47"/>
        <n v="48"/>
        <n v="49"/>
        <n v="50"/>
        <n v="51"/>
        <n v="52"/>
        <n v="53"/>
        <n v="54"/>
        <n v="56"/>
        <n v="57"/>
        <n v="59"/>
        <n v="60"/>
        <n v="62"/>
        <n v="64"/>
        <n v="66"/>
        <n v="69"/>
        <n v="71"/>
        <n v="72"/>
        <n v="74"/>
        <n v="75"/>
        <n v="76"/>
        <n v="77"/>
        <n v="78"/>
        <n v="80"/>
        <n v="82"/>
        <n v="83"/>
      </sharedItems>
    </cacheField>
    <cacheField name="Mens 4 race Rank" numFmtId="0">
      <sharedItems containsMixedTypes="1" containsNumber="1" containsInteger="1" minValue="1" maxValue="52" count="47">
        <n v="2"/>
        <s v=""/>
        <n v="1"/>
        <n v="6"/>
        <n v="3"/>
        <n v="13"/>
        <n v="14"/>
        <n v="5"/>
        <n v="10"/>
        <n v="12"/>
        <n v="4"/>
        <n v="8"/>
        <n v="9"/>
        <n v="11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7"/>
        <n v="38"/>
        <n v="40"/>
        <n v="41"/>
        <n v="43"/>
        <n v="44"/>
        <n v="46"/>
        <n v="47"/>
        <n v="48"/>
        <n v="49"/>
        <n v="51"/>
        <n v="52"/>
      </sharedItems>
    </cacheField>
    <cacheField name="Ladies 4 race Rank" numFmtId="0">
      <sharedItems containsMixedTypes="1" containsNumber="1" containsInteger="1" minValue="1" maxValue="32" count="28">
        <s v=""/>
        <n v="2"/>
        <n v="8"/>
        <n v="1"/>
        <n v="3"/>
        <n v="5"/>
        <n v="6"/>
        <n v="7"/>
        <n v="4"/>
        <n v="9"/>
        <n v="10"/>
        <n v="11"/>
        <n v="12"/>
        <n v="13"/>
        <n v="14"/>
        <n v="16"/>
        <n v="17"/>
        <n v="19"/>
        <n v="20"/>
        <n v="21"/>
        <n v="23"/>
        <n v="24"/>
        <n v="25"/>
        <n v="27"/>
        <n v="29"/>
        <n v="30"/>
        <n v="31"/>
        <n v="32"/>
      </sharedItems>
    </cacheField>
    <cacheField name="Name" numFmtId="0">
      <sharedItems count="107">
        <s v="David Green"/>
        <s v="Karen Wilkins"/>
        <s v="Simon Speirs"/>
        <s v="Andy Cripps"/>
        <s v="Phil Jacobs"/>
        <s v="Georgie Hamilton"/>
        <s v="Graham Harper"/>
        <s v="Chitra Dunn"/>
        <s v="Hannah Turner"/>
        <s v="Jennifer Finlay"/>
        <s v="Kate Speirs"/>
        <s v="Elliot Lamb"/>
        <s v="Andy Wilkins"/>
        <s v="Laura Nathan"/>
        <s v="Joanne Richards"/>
        <s v="Ian Long"/>
        <s v="Simon Townsend"/>
        <s v="Louise Crosby"/>
        <s v="Steve Bowran"/>
        <s v="Andy Jordan"/>
        <s v="Richard Johnstone"/>
        <s v="Ronjon Chakraverty"/>
        <s v="Jamie Davies"/>
        <s v="Brian Yates"/>
        <s v="Adrian James"/>
        <s v="Dawn Burr"/>
        <s v="Sarah Dumbrill"/>
        <s v="Jennifer Cunniff"/>
        <s v="Philippa O'Donovan"/>
        <s v="Jamie Fisher"/>
        <s v="Jillian Russell"/>
        <s v="Colin Wareham"/>
        <s v="Michael Hessey"/>
        <s v="John Rowlands"/>
        <s v="Jamie Nathan"/>
        <s v="Clive Borthwick"/>
        <s v="Lee Scott"/>
        <s v="Paul Goodwin"/>
        <s v="Julia Scott"/>
        <s v="Sarah England"/>
        <s v="Dee Bretnall"/>
        <s v="Julian Jones"/>
        <s v="Annette Godfrey"/>
        <s v="Jennifer Birch"/>
        <s v="Lisa Long"/>
        <s v="Paul Hermsen"/>
        <s v="Paul Savage"/>
        <s v="Juliet Jacobs"/>
        <s v="Paul Geary"/>
        <s v="Andrew Hazley-Payne"/>
        <s v="Pierre-Louis Gatti"/>
        <s v="Richard Bruce"/>
        <s v="Neil Risley"/>
        <s v="Ali O'Donovan"/>
        <s v="Catriona Davies"/>
        <s v="Darren McGrath"/>
        <s v="David Moritz"/>
        <s v="Simon Kitchener"/>
        <s v="Johanna Wood"/>
        <s v="Amy Pointon"/>
        <s v="Craig Harper"/>
        <s v="Colette Pigeon"/>
        <s v="Vicky Moran"/>
        <s v="Lloyd Watson"/>
        <s v="Steven Riley"/>
        <s v="Declan Sweeney"/>
        <s v="Eleanor Cripps"/>
        <s v="Tracey McPhillips"/>
        <s v="David Grainger"/>
        <s v="Mark Nelson"/>
        <s v="Ian Smart"/>
        <s v="Ed Rhodes"/>
        <s v="John Carr"/>
        <s v="John Coyle"/>
        <s v="Sarah Thomas"/>
        <s v="Lorna Townsend"/>
        <s v="Alex Pritchard"/>
        <s v="Deborah Wareham"/>
        <s v="Neil Shipley"/>
        <s v="Daniel Day"/>
        <s v="Nigel Marsden"/>
        <s v="Andrew Porter"/>
        <s v="Andy Hill"/>
        <s v="Bal Sandhu"/>
        <s v="Bruce Weir"/>
        <s v="Camilla Davidson"/>
        <s v="Chris Cottle"/>
        <s v="Chris Mayne"/>
        <s v="Emily Taylor"/>
        <s v="Gemma Webster"/>
        <s v="Heather Hassall"/>
        <s v="Helen Pearson"/>
        <s v="James Bentall"/>
        <s v="Jeremy Smith"/>
        <s v="Jo Reid"/>
        <s v="John Styles"/>
        <s v="Katie Sweetman"/>
        <s v="Kimberley Romaine"/>
        <s v="Lisa Wheatcroft"/>
        <s v="Marc Finch"/>
        <s v="Mike O'Brien"/>
        <s v="Nikki Lovell"/>
        <s v="Norman Whitwood"/>
        <s v="Steph Davies"/>
        <s v="Susan Smith"/>
        <s v="Tim Mauchline"/>
        <s v="Victoria Cook"/>
      </sharedItems>
    </cacheField>
    <cacheField name="Sex" numFmtId="0">
      <sharedItems count="2">
        <s v="M"/>
        <s v="F"/>
      </sharedItems>
    </cacheField>
    <cacheField name="Age Group" numFmtId="0">
      <sharedItems containsBlank="1" count="12">
        <s v="MV50"/>
        <s v="SW35"/>
        <s v="MV40"/>
        <s v="SW65"/>
        <s v="SW"/>
        <s v="SM"/>
        <s v="SW45"/>
        <s v="MV60"/>
        <s v="SW55"/>
        <m/>
        <s v="M40"/>
        <s v="W35"/>
      </sharedItems>
    </cacheField>
    <cacheField name="TOTAL" numFmtId="0">
      <sharedItems containsSemiMixedTypes="0" containsString="0" containsNumber="1" containsInteger="1" minValue="0" maxValue="596"/>
    </cacheField>
    <cacheField name="Best 4 Score" numFmtId="0">
      <sharedItems containsSemiMixedTypes="0" containsString="0" containsNumber="1" containsInteger="1" minValue="0" maxValue="400" count="65">
        <n v="399"/>
        <n v="398"/>
        <n v="400"/>
        <n v="377"/>
        <n v="389"/>
        <n v="367"/>
        <n v="355"/>
        <n v="344"/>
        <n v="395"/>
        <n v="387"/>
        <n v="379"/>
        <n v="374"/>
        <n v="372"/>
        <n v="360"/>
        <n v="356"/>
        <n v="373"/>
        <n v="368"/>
        <n v="357"/>
        <n v="321"/>
        <n v="308"/>
        <n v="294"/>
        <n v="289"/>
        <n v="285"/>
        <n v="283"/>
        <n v="280"/>
        <n v="268"/>
        <n v="265"/>
        <n v="255"/>
        <n v="253"/>
        <n v="237"/>
        <n v="230"/>
        <n v="198"/>
        <n v="194"/>
        <n v="188"/>
        <n v="187"/>
        <n v="183"/>
        <n v="178"/>
        <n v="177"/>
        <n v="176"/>
        <n v="175"/>
        <n v="173"/>
        <n v="167"/>
        <n v="166"/>
        <n v="152"/>
        <n v="99"/>
        <n v="98"/>
        <n v="97"/>
        <n v="95"/>
        <n v="94"/>
        <n v="93"/>
        <n v="92"/>
        <n v="91"/>
        <n v="90"/>
        <n v="89"/>
        <n v="88"/>
        <n v="87"/>
        <n v="86"/>
        <n v="85"/>
        <n v="84"/>
        <n v="83"/>
        <n v="81"/>
        <n v="80"/>
        <n v="79"/>
        <n v="73"/>
        <n v="0"/>
      </sharedItems>
    </cacheField>
    <cacheField name="Count of Races" numFmtId="0">
      <sharedItems containsSemiMixedTypes="0" containsString="0" containsNumber="1" containsInteger="1" minValue="0" maxValue="6"/>
    </cacheField>
    <cacheField name="Herts 10K" numFmtId="1">
      <sharedItems containsString="0" containsBlank="1" containsNumber="1" containsInteger="1" minValue="69" maxValue="100"/>
    </cacheField>
    <cacheField name="XC 1 (12/13): Broxbourne" numFmtId="1">
      <sharedItems containsString="0" containsBlank="1" containsNumber="1" containsInteger="1" minValue="82" maxValue="100"/>
    </cacheField>
    <cacheField name="Autum Challenge" numFmtId="1">
      <sharedItems containsString="0" containsBlank="1" containsNumber="1" containsInteger="1" minValue="92" maxValue="100"/>
    </cacheField>
    <cacheField name="XC 2 (11/13):  Grovelands" numFmtId="1">
      <sharedItems containsString="0" containsBlank="1" containsNumber="1" containsInteger="1" minValue="79" maxValue="100"/>
    </cacheField>
    <cacheField name="XC 3 (12/13):  _x000a_St Albans" numFmtId="1">
      <sharedItems containsString="0" containsBlank="1" containsNumber="1" containsInteger="1" minValue="78" maxValue="100"/>
    </cacheField>
    <cacheField name="Marathon" numFmtId="1">
      <sharedItems containsString="0" containsBlank="1" containsNumber="1" containsInteger="1" minValue="90" maxValue="100"/>
    </cacheField>
    <cacheField name="St Albans Parkrun 5K" numFmtId="1">
      <sharedItems containsString="0" containsBlank="1" containsNumber="1" containsInteger="1" minValue="79" maxValue="100"/>
    </cacheField>
    <cacheField name="Average" numFmtId="2">
      <sharedItems containsString="0" containsBlank="1" containsNumber="1" minValue="73" maxValue="99.3333333333333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x v="0"/>
    <x v="0"/>
    <x v="0"/>
    <x v="0"/>
    <x v="0"/>
    <x v="0"/>
    <x v="0"/>
    <x v="0"/>
    <x v="0"/>
    <n v="596"/>
    <x v="0"/>
    <n v="6"/>
    <n v="100"/>
    <n v="100"/>
    <n v="99"/>
    <m/>
    <n v="98"/>
    <n v="100"/>
    <n v="99"/>
    <n v="99.333333333333329"/>
  </r>
  <r>
    <x v="0"/>
    <x v="1"/>
    <x v="1"/>
    <x v="1"/>
    <x v="1"/>
    <x v="1"/>
    <x v="1"/>
    <x v="1"/>
    <x v="1"/>
    <n v="596"/>
    <x v="1"/>
    <n v="6"/>
    <n v="99"/>
    <n v="99"/>
    <n v="99"/>
    <m/>
    <n v="99"/>
    <n v="100"/>
    <n v="100"/>
    <n v="99.333333333333329"/>
  </r>
  <r>
    <x v="0"/>
    <x v="0"/>
    <x v="0"/>
    <x v="2"/>
    <x v="2"/>
    <x v="0"/>
    <x v="2"/>
    <x v="0"/>
    <x v="2"/>
    <n v="596"/>
    <x v="2"/>
    <n v="6"/>
    <m/>
    <n v="99"/>
    <n v="100"/>
    <n v="100"/>
    <n v="100"/>
    <n v="97"/>
    <n v="100"/>
    <n v="99.333333333333329"/>
  </r>
  <r>
    <x v="1"/>
    <x v="2"/>
    <x v="0"/>
    <x v="3"/>
    <x v="3"/>
    <x v="0"/>
    <x v="3"/>
    <x v="0"/>
    <x v="2"/>
    <n v="558"/>
    <x v="3"/>
    <n v="6"/>
    <n v="94"/>
    <n v="96"/>
    <m/>
    <n v="95"/>
    <n v="89"/>
    <n v="92"/>
    <n v="92"/>
    <n v="93"/>
  </r>
  <r>
    <x v="2"/>
    <x v="3"/>
    <x v="0"/>
    <x v="4"/>
    <x v="4"/>
    <x v="0"/>
    <x v="4"/>
    <x v="0"/>
    <x v="2"/>
    <n v="553"/>
    <x v="4"/>
    <n v="6"/>
    <n v="70"/>
    <n v="97"/>
    <n v="98"/>
    <n v="96"/>
    <n v="94"/>
    <m/>
    <n v="98"/>
    <n v="92.166666666666671"/>
  </r>
  <r>
    <x v="3"/>
    <x v="1"/>
    <x v="2"/>
    <x v="5"/>
    <x v="1"/>
    <x v="2"/>
    <x v="5"/>
    <x v="1"/>
    <x v="3"/>
    <n v="537"/>
    <x v="5"/>
    <n v="6"/>
    <n v="81"/>
    <n v="89"/>
    <n v="96"/>
    <n v="92"/>
    <n v="89"/>
    <m/>
    <n v="90"/>
    <n v="89.5"/>
  </r>
  <r>
    <x v="4"/>
    <x v="4"/>
    <x v="0"/>
    <x v="6"/>
    <x v="5"/>
    <x v="0"/>
    <x v="6"/>
    <x v="0"/>
    <x v="0"/>
    <n v="515"/>
    <x v="6"/>
    <n v="6"/>
    <n v="78"/>
    <n v="84"/>
    <n v="93"/>
    <m/>
    <n v="82"/>
    <n v="95"/>
    <n v="83"/>
    <n v="85.833333333333329"/>
  </r>
  <r>
    <x v="5"/>
    <x v="5"/>
    <x v="0"/>
    <x v="7"/>
    <x v="6"/>
    <x v="0"/>
    <x v="7"/>
    <x v="0"/>
    <x v="0"/>
    <n v="500"/>
    <x v="7"/>
    <n v="6"/>
    <n v="76"/>
    <n v="85"/>
    <n v="92"/>
    <n v="83"/>
    <n v="80"/>
    <m/>
    <n v="84"/>
    <n v="83.333333333333329"/>
  </r>
  <r>
    <x v="6"/>
    <x v="1"/>
    <x v="3"/>
    <x v="2"/>
    <x v="1"/>
    <x v="3"/>
    <x v="8"/>
    <x v="1"/>
    <x v="4"/>
    <n v="493"/>
    <x v="2"/>
    <n v="5"/>
    <n v="100"/>
    <n v="100"/>
    <n v="100"/>
    <n v="100"/>
    <m/>
    <m/>
    <n v="93"/>
    <n v="98.6"/>
  </r>
  <r>
    <x v="6"/>
    <x v="1"/>
    <x v="3"/>
    <x v="8"/>
    <x v="1"/>
    <x v="4"/>
    <x v="9"/>
    <x v="1"/>
    <x v="1"/>
    <n v="493"/>
    <x v="8"/>
    <n v="5"/>
    <m/>
    <m/>
    <n v="98"/>
    <n v="99"/>
    <n v="98"/>
    <n v="99"/>
    <n v="99"/>
    <n v="98.6"/>
  </r>
  <r>
    <x v="7"/>
    <x v="1"/>
    <x v="4"/>
    <x v="9"/>
    <x v="1"/>
    <x v="5"/>
    <x v="10"/>
    <x v="1"/>
    <x v="1"/>
    <n v="483"/>
    <x v="9"/>
    <n v="5"/>
    <m/>
    <n v="96"/>
    <n v="97"/>
    <n v="96"/>
    <m/>
    <n v="97"/>
    <n v="97"/>
    <n v="96.6"/>
  </r>
  <r>
    <x v="8"/>
    <x v="6"/>
    <x v="0"/>
    <x v="10"/>
    <x v="7"/>
    <x v="0"/>
    <x v="11"/>
    <x v="0"/>
    <x v="0"/>
    <n v="470"/>
    <x v="10"/>
    <n v="5"/>
    <n v="93"/>
    <n v="95"/>
    <n v="97"/>
    <n v="94"/>
    <n v="91"/>
    <m/>
    <m/>
    <n v="94"/>
  </r>
  <r>
    <x v="9"/>
    <x v="7"/>
    <x v="0"/>
    <x v="3"/>
    <x v="3"/>
    <x v="0"/>
    <x v="12"/>
    <x v="0"/>
    <x v="2"/>
    <n v="467"/>
    <x v="3"/>
    <n v="5"/>
    <n v="95"/>
    <n v="93"/>
    <m/>
    <m/>
    <n v="90"/>
    <n v="98"/>
    <n v="91"/>
    <n v="93.4"/>
  </r>
  <r>
    <x v="10"/>
    <x v="1"/>
    <x v="5"/>
    <x v="11"/>
    <x v="1"/>
    <x v="6"/>
    <x v="13"/>
    <x v="1"/>
    <x v="1"/>
    <n v="465"/>
    <x v="11"/>
    <n v="5"/>
    <n v="91"/>
    <n v="93"/>
    <m/>
    <n v="94"/>
    <n v="92"/>
    <m/>
    <n v="95"/>
    <n v="93"/>
  </r>
  <r>
    <x v="11"/>
    <x v="1"/>
    <x v="6"/>
    <x v="12"/>
    <x v="1"/>
    <x v="7"/>
    <x v="14"/>
    <x v="1"/>
    <x v="1"/>
    <n v="462"/>
    <x v="12"/>
    <n v="5"/>
    <n v="90"/>
    <n v="92"/>
    <m/>
    <n v="95"/>
    <n v="91"/>
    <m/>
    <n v="94"/>
    <n v="92.4"/>
  </r>
  <r>
    <x v="12"/>
    <x v="8"/>
    <x v="0"/>
    <x v="13"/>
    <x v="8"/>
    <x v="0"/>
    <x v="15"/>
    <x v="0"/>
    <x v="5"/>
    <n v="445"/>
    <x v="13"/>
    <n v="5"/>
    <m/>
    <n v="91"/>
    <m/>
    <n v="85"/>
    <n v="86"/>
    <n v="94"/>
    <n v="89"/>
    <n v="89"/>
  </r>
  <r>
    <x v="13"/>
    <x v="9"/>
    <x v="0"/>
    <x v="14"/>
    <x v="9"/>
    <x v="0"/>
    <x v="16"/>
    <x v="0"/>
    <x v="5"/>
    <n v="440"/>
    <x v="14"/>
    <n v="5"/>
    <n v="85"/>
    <n v="90"/>
    <m/>
    <m/>
    <n v="84"/>
    <n v="93"/>
    <n v="88"/>
    <n v="88"/>
  </r>
  <r>
    <x v="14"/>
    <x v="1"/>
    <x v="7"/>
    <x v="4"/>
    <x v="1"/>
    <x v="8"/>
    <x v="17"/>
    <x v="1"/>
    <x v="6"/>
    <n v="389"/>
    <x v="4"/>
    <n v="4"/>
    <n v="97"/>
    <m/>
    <m/>
    <m/>
    <n v="96"/>
    <n v="98"/>
    <n v="98"/>
    <n v="97.25"/>
  </r>
  <r>
    <x v="15"/>
    <x v="10"/>
    <x v="0"/>
    <x v="9"/>
    <x v="10"/>
    <x v="0"/>
    <x v="18"/>
    <x v="0"/>
    <x v="2"/>
    <n v="387"/>
    <x v="9"/>
    <n v="4"/>
    <n v="97"/>
    <m/>
    <m/>
    <n v="97"/>
    <n v="95"/>
    <m/>
    <n v="98"/>
    <n v="96.75"/>
  </r>
  <r>
    <x v="16"/>
    <x v="11"/>
    <x v="0"/>
    <x v="15"/>
    <x v="11"/>
    <x v="0"/>
    <x v="19"/>
    <x v="0"/>
    <x v="2"/>
    <n v="373"/>
    <x v="15"/>
    <n v="4"/>
    <n v="91"/>
    <m/>
    <n v="96"/>
    <n v="93"/>
    <m/>
    <m/>
    <n v="93"/>
    <n v="93.25"/>
  </r>
  <r>
    <x v="17"/>
    <x v="12"/>
    <x v="0"/>
    <x v="16"/>
    <x v="12"/>
    <x v="0"/>
    <x v="20"/>
    <x v="0"/>
    <x v="5"/>
    <n v="368"/>
    <x v="16"/>
    <n v="4"/>
    <n v="88"/>
    <n v="94"/>
    <n v="95"/>
    <n v="91"/>
    <m/>
    <m/>
    <m/>
    <n v="92"/>
  </r>
  <r>
    <x v="18"/>
    <x v="13"/>
    <x v="0"/>
    <x v="17"/>
    <x v="13"/>
    <x v="0"/>
    <x v="21"/>
    <x v="0"/>
    <x v="2"/>
    <n v="357"/>
    <x v="17"/>
    <n v="4"/>
    <n v="89"/>
    <n v="92"/>
    <m/>
    <n v="86"/>
    <m/>
    <m/>
    <n v="90"/>
    <n v="89.25"/>
  </r>
  <r>
    <x v="19"/>
    <x v="14"/>
    <x v="0"/>
    <x v="18"/>
    <x v="14"/>
    <x v="0"/>
    <x v="22"/>
    <x v="0"/>
    <x v="5"/>
    <n v="321"/>
    <x v="18"/>
    <n v="4"/>
    <n v="75"/>
    <n v="83"/>
    <m/>
    <n v="81"/>
    <m/>
    <m/>
    <n v="82"/>
    <n v="80.25"/>
  </r>
  <r>
    <x v="20"/>
    <x v="15"/>
    <x v="0"/>
    <x v="19"/>
    <x v="15"/>
    <x v="0"/>
    <x v="23"/>
    <x v="0"/>
    <x v="7"/>
    <n v="308"/>
    <x v="19"/>
    <n v="4"/>
    <n v="71"/>
    <m/>
    <m/>
    <n v="80"/>
    <n v="78"/>
    <m/>
    <n v="79"/>
    <n v="77"/>
  </r>
  <r>
    <x v="21"/>
    <x v="16"/>
    <x v="0"/>
    <x v="20"/>
    <x v="16"/>
    <x v="0"/>
    <x v="24"/>
    <x v="0"/>
    <x v="2"/>
    <n v="294"/>
    <x v="20"/>
    <n v="3"/>
    <m/>
    <n v="98"/>
    <m/>
    <n v="99"/>
    <n v="97"/>
    <m/>
    <m/>
    <n v="98"/>
  </r>
  <r>
    <x v="21"/>
    <x v="1"/>
    <x v="8"/>
    <x v="20"/>
    <x v="1"/>
    <x v="9"/>
    <x v="25"/>
    <x v="1"/>
    <x v="1"/>
    <n v="294"/>
    <x v="20"/>
    <n v="3"/>
    <n v="98"/>
    <n v="98"/>
    <m/>
    <n v="98"/>
    <m/>
    <m/>
    <m/>
    <n v="98"/>
  </r>
  <r>
    <x v="22"/>
    <x v="1"/>
    <x v="9"/>
    <x v="21"/>
    <x v="1"/>
    <x v="10"/>
    <x v="26"/>
    <x v="1"/>
    <x v="4"/>
    <n v="289"/>
    <x v="21"/>
    <n v="3"/>
    <n v="96"/>
    <n v="97"/>
    <m/>
    <m/>
    <m/>
    <n v="96"/>
    <m/>
    <n v="96.333333333333329"/>
  </r>
  <r>
    <x v="23"/>
    <x v="1"/>
    <x v="10"/>
    <x v="22"/>
    <x v="1"/>
    <x v="11"/>
    <x v="27"/>
    <x v="1"/>
    <x v="4"/>
    <n v="285"/>
    <x v="22"/>
    <n v="3"/>
    <n v="95"/>
    <n v="95"/>
    <m/>
    <m/>
    <n v="95"/>
    <m/>
    <m/>
    <n v="95"/>
  </r>
  <r>
    <x v="24"/>
    <x v="1"/>
    <x v="11"/>
    <x v="23"/>
    <x v="1"/>
    <x v="12"/>
    <x v="28"/>
    <x v="1"/>
    <x v="4"/>
    <n v="283"/>
    <x v="23"/>
    <n v="3"/>
    <m/>
    <m/>
    <m/>
    <n v="93"/>
    <n v="94"/>
    <m/>
    <n v="96"/>
    <n v="94.333333333333329"/>
  </r>
  <r>
    <x v="25"/>
    <x v="17"/>
    <x v="0"/>
    <x v="24"/>
    <x v="17"/>
    <x v="0"/>
    <x v="29"/>
    <x v="0"/>
    <x v="5"/>
    <n v="280"/>
    <x v="24"/>
    <n v="3"/>
    <m/>
    <m/>
    <m/>
    <n v="92"/>
    <n v="92"/>
    <m/>
    <n v="96"/>
    <n v="93.333333333333329"/>
  </r>
  <r>
    <x v="26"/>
    <x v="1"/>
    <x v="12"/>
    <x v="25"/>
    <x v="1"/>
    <x v="13"/>
    <x v="30"/>
    <x v="1"/>
    <x v="8"/>
    <n v="268"/>
    <x v="25"/>
    <n v="3"/>
    <n v="87"/>
    <n v="91"/>
    <m/>
    <m/>
    <n v="90"/>
    <m/>
    <m/>
    <n v="89.333333333333329"/>
  </r>
  <r>
    <x v="27"/>
    <x v="18"/>
    <x v="0"/>
    <x v="26"/>
    <x v="18"/>
    <x v="0"/>
    <x v="31"/>
    <x v="0"/>
    <x v="2"/>
    <n v="265"/>
    <x v="26"/>
    <n v="3"/>
    <n v="83"/>
    <m/>
    <m/>
    <m/>
    <m/>
    <n v="96"/>
    <n v="86"/>
    <n v="88.333333333333329"/>
  </r>
  <r>
    <x v="28"/>
    <x v="19"/>
    <x v="0"/>
    <x v="27"/>
    <x v="19"/>
    <x v="0"/>
    <x v="32"/>
    <x v="0"/>
    <x v="2"/>
    <n v="255"/>
    <x v="27"/>
    <n v="3"/>
    <n v="77"/>
    <m/>
    <m/>
    <m/>
    <m/>
    <n v="91"/>
    <n v="87"/>
    <n v="85"/>
  </r>
  <r>
    <x v="29"/>
    <x v="20"/>
    <x v="0"/>
    <x v="28"/>
    <x v="20"/>
    <x v="0"/>
    <x v="33"/>
    <x v="0"/>
    <x v="0"/>
    <n v="253"/>
    <x v="28"/>
    <n v="3"/>
    <n v="81"/>
    <n v="87"/>
    <m/>
    <m/>
    <m/>
    <m/>
    <n v="85"/>
    <n v="84.333333333333329"/>
  </r>
  <r>
    <x v="30"/>
    <x v="21"/>
    <x v="0"/>
    <x v="29"/>
    <x v="21"/>
    <x v="0"/>
    <x v="34"/>
    <x v="0"/>
    <x v="5"/>
    <n v="237"/>
    <x v="29"/>
    <n v="3"/>
    <n v="74"/>
    <m/>
    <m/>
    <n v="82"/>
    <m/>
    <m/>
    <n v="81"/>
    <n v="79"/>
  </r>
  <r>
    <x v="31"/>
    <x v="22"/>
    <x v="0"/>
    <x v="30"/>
    <x v="22"/>
    <x v="0"/>
    <x v="35"/>
    <x v="0"/>
    <x v="7"/>
    <n v="230"/>
    <x v="30"/>
    <n v="3"/>
    <n v="69"/>
    <n v="82"/>
    <m/>
    <n v="79"/>
    <m/>
    <m/>
    <m/>
    <n v="76.666666666666671"/>
  </r>
  <r>
    <x v="32"/>
    <x v="23"/>
    <x v="0"/>
    <x v="31"/>
    <x v="23"/>
    <x v="0"/>
    <x v="36"/>
    <x v="0"/>
    <x v="2"/>
    <n v="198"/>
    <x v="31"/>
    <n v="2"/>
    <n v="99"/>
    <m/>
    <m/>
    <m/>
    <m/>
    <n v="99"/>
    <m/>
    <n v="99"/>
  </r>
  <r>
    <x v="33"/>
    <x v="24"/>
    <x v="0"/>
    <x v="32"/>
    <x v="24"/>
    <x v="0"/>
    <x v="37"/>
    <x v="0"/>
    <x v="5"/>
    <n v="194"/>
    <x v="32"/>
    <n v="2"/>
    <n v="96"/>
    <m/>
    <m/>
    <n v="98"/>
    <m/>
    <m/>
    <m/>
    <n v="97"/>
  </r>
  <r>
    <x v="34"/>
    <x v="1"/>
    <x v="13"/>
    <x v="33"/>
    <x v="1"/>
    <x v="14"/>
    <x v="38"/>
    <x v="1"/>
    <x v="1"/>
    <n v="188"/>
    <x v="33"/>
    <n v="2"/>
    <n v="94"/>
    <m/>
    <m/>
    <m/>
    <m/>
    <n v="94"/>
    <m/>
    <n v="94"/>
  </r>
  <r>
    <x v="34"/>
    <x v="1"/>
    <x v="13"/>
    <x v="33"/>
    <x v="1"/>
    <x v="14"/>
    <x v="39"/>
    <x v="1"/>
    <x v="4"/>
    <n v="188"/>
    <x v="33"/>
    <n v="2"/>
    <m/>
    <m/>
    <m/>
    <m/>
    <n v="93"/>
    <n v="95"/>
    <m/>
    <n v="94"/>
  </r>
  <r>
    <x v="35"/>
    <x v="1"/>
    <x v="14"/>
    <x v="34"/>
    <x v="1"/>
    <x v="15"/>
    <x v="40"/>
    <x v="1"/>
    <x v="1"/>
    <n v="187"/>
    <x v="34"/>
    <n v="2"/>
    <n v="93"/>
    <n v="94"/>
    <m/>
    <m/>
    <m/>
    <m/>
    <m/>
    <n v="93.5"/>
  </r>
  <r>
    <x v="36"/>
    <x v="25"/>
    <x v="0"/>
    <x v="35"/>
    <x v="25"/>
    <x v="0"/>
    <x v="41"/>
    <x v="0"/>
    <x v="2"/>
    <n v="183"/>
    <x v="35"/>
    <n v="2"/>
    <m/>
    <m/>
    <m/>
    <n v="90"/>
    <n v="93"/>
    <m/>
    <m/>
    <n v="91.5"/>
  </r>
  <r>
    <x v="37"/>
    <x v="1"/>
    <x v="15"/>
    <x v="36"/>
    <x v="1"/>
    <x v="16"/>
    <x v="42"/>
    <x v="1"/>
    <x v="1"/>
    <n v="178"/>
    <x v="36"/>
    <n v="2"/>
    <n v="88"/>
    <n v="90"/>
    <m/>
    <m/>
    <m/>
    <m/>
    <m/>
    <n v="89"/>
  </r>
  <r>
    <x v="37"/>
    <x v="1"/>
    <x v="15"/>
    <x v="36"/>
    <x v="1"/>
    <x v="16"/>
    <x v="43"/>
    <x v="1"/>
    <x v="1"/>
    <n v="178"/>
    <x v="36"/>
    <n v="2"/>
    <n v="86"/>
    <m/>
    <m/>
    <m/>
    <m/>
    <n v="92"/>
    <m/>
    <n v="89"/>
  </r>
  <r>
    <x v="38"/>
    <x v="1"/>
    <x v="16"/>
    <x v="37"/>
    <x v="1"/>
    <x v="17"/>
    <x v="44"/>
    <x v="1"/>
    <x v="1"/>
    <n v="177"/>
    <x v="37"/>
    <n v="2"/>
    <n v="85"/>
    <m/>
    <m/>
    <m/>
    <m/>
    <m/>
    <n v="92"/>
    <n v="88.5"/>
  </r>
  <r>
    <x v="39"/>
    <x v="26"/>
    <x v="0"/>
    <x v="38"/>
    <x v="26"/>
    <x v="0"/>
    <x v="45"/>
    <x v="0"/>
    <x v="5"/>
    <n v="176"/>
    <x v="38"/>
    <n v="2"/>
    <m/>
    <n v="89"/>
    <m/>
    <n v="87"/>
    <m/>
    <m/>
    <m/>
    <n v="88"/>
  </r>
  <r>
    <x v="40"/>
    <x v="27"/>
    <x v="0"/>
    <x v="39"/>
    <x v="27"/>
    <x v="0"/>
    <x v="46"/>
    <x v="0"/>
    <x v="2"/>
    <n v="175"/>
    <x v="39"/>
    <n v="2"/>
    <m/>
    <m/>
    <m/>
    <n v="88"/>
    <n v="87"/>
    <m/>
    <m/>
    <n v="87.5"/>
  </r>
  <r>
    <x v="41"/>
    <x v="1"/>
    <x v="17"/>
    <x v="40"/>
    <x v="1"/>
    <x v="18"/>
    <x v="47"/>
    <x v="1"/>
    <x v="1"/>
    <n v="173"/>
    <x v="40"/>
    <n v="2"/>
    <n v="82"/>
    <m/>
    <m/>
    <m/>
    <m/>
    <m/>
    <n v="91"/>
    <n v="86.5"/>
  </r>
  <r>
    <x v="42"/>
    <x v="28"/>
    <x v="0"/>
    <x v="41"/>
    <x v="28"/>
    <x v="0"/>
    <x v="48"/>
    <x v="0"/>
    <x v="9"/>
    <n v="167"/>
    <x v="41"/>
    <n v="2"/>
    <n v="84"/>
    <m/>
    <m/>
    <m/>
    <n v="83"/>
    <m/>
    <m/>
    <n v="83.5"/>
  </r>
  <r>
    <x v="43"/>
    <x v="29"/>
    <x v="0"/>
    <x v="42"/>
    <x v="29"/>
    <x v="0"/>
    <x v="49"/>
    <x v="0"/>
    <x v="9"/>
    <n v="166"/>
    <x v="42"/>
    <n v="2"/>
    <n v="82"/>
    <m/>
    <m/>
    <n v="84"/>
    <m/>
    <m/>
    <m/>
    <n v="83"/>
  </r>
  <r>
    <x v="44"/>
    <x v="30"/>
    <x v="0"/>
    <x v="43"/>
    <x v="30"/>
    <x v="0"/>
    <x v="50"/>
    <x v="0"/>
    <x v="5"/>
    <n v="152"/>
    <x v="43"/>
    <n v="2"/>
    <n v="72"/>
    <m/>
    <m/>
    <m/>
    <m/>
    <m/>
    <n v="80"/>
    <n v="76"/>
  </r>
  <r>
    <x v="45"/>
    <x v="31"/>
    <x v="0"/>
    <x v="44"/>
    <x v="31"/>
    <x v="0"/>
    <x v="51"/>
    <x v="0"/>
    <x v="10"/>
    <n v="99"/>
    <x v="44"/>
    <n v="1"/>
    <m/>
    <m/>
    <m/>
    <m/>
    <n v="99"/>
    <m/>
    <m/>
    <n v="99"/>
  </r>
  <r>
    <x v="46"/>
    <x v="32"/>
    <x v="0"/>
    <x v="45"/>
    <x v="32"/>
    <x v="0"/>
    <x v="52"/>
    <x v="0"/>
    <x v="5"/>
    <n v="98"/>
    <x v="45"/>
    <n v="1"/>
    <n v="98"/>
    <m/>
    <m/>
    <m/>
    <m/>
    <m/>
    <m/>
    <n v="98"/>
  </r>
  <r>
    <x v="47"/>
    <x v="1"/>
    <x v="18"/>
    <x v="46"/>
    <x v="1"/>
    <x v="19"/>
    <x v="53"/>
    <x v="1"/>
    <x v="4"/>
    <n v="97"/>
    <x v="46"/>
    <n v="1"/>
    <m/>
    <m/>
    <m/>
    <m/>
    <n v="97"/>
    <m/>
    <m/>
    <n v="97"/>
  </r>
  <r>
    <x v="47"/>
    <x v="1"/>
    <x v="18"/>
    <x v="46"/>
    <x v="1"/>
    <x v="19"/>
    <x v="54"/>
    <x v="1"/>
    <x v="1"/>
    <n v="97"/>
    <x v="46"/>
    <n v="1"/>
    <m/>
    <m/>
    <m/>
    <n v="97"/>
    <m/>
    <m/>
    <m/>
    <n v="97"/>
  </r>
  <r>
    <x v="48"/>
    <x v="33"/>
    <x v="0"/>
    <x v="47"/>
    <x v="33"/>
    <x v="0"/>
    <x v="55"/>
    <x v="0"/>
    <x v="2"/>
    <n v="95"/>
    <x v="47"/>
    <n v="1"/>
    <m/>
    <m/>
    <m/>
    <m/>
    <m/>
    <m/>
    <n v="95"/>
    <n v="95"/>
  </r>
  <r>
    <x v="49"/>
    <x v="34"/>
    <x v="0"/>
    <x v="48"/>
    <x v="34"/>
    <x v="0"/>
    <x v="56"/>
    <x v="0"/>
    <x v="5"/>
    <n v="94"/>
    <x v="48"/>
    <n v="1"/>
    <m/>
    <m/>
    <m/>
    <m/>
    <m/>
    <m/>
    <n v="94"/>
    <n v="94"/>
  </r>
  <r>
    <x v="49"/>
    <x v="34"/>
    <x v="0"/>
    <x v="48"/>
    <x v="34"/>
    <x v="0"/>
    <x v="57"/>
    <x v="0"/>
    <x v="0"/>
    <n v="94"/>
    <x v="48"/>
    <n v="1"/>
    <m/>
    <m/>
    <n v="94"/>
    <m/>
    <m/>
    <m/>
    <m/>
    <n v="94"/>
  </r>
  <r>
    <x v="50"/>
    <x v="1"/>
    <x v="19"/>
    <x v="49"/>
    <x v="1"/>
    <x v="20"/>
    <x v="58"/>
    <x v="1"/>
    <x v="1"/>
    <n v="93"/>
    <x v="49"/>
    <n v="1"/>
    <m/>
    <m/>
    <m/>
    <m/>
    <m/>
    <n v="93"/>
    <m/>
    <n v="93"/>
  </r>
  <r>
    <x v="51"/>
    <x v="1"/>
    <x v="20"/>
    <x v="50"/>
    <x v="1"/>
    <x v="21"/>
    <x v="59"/>
    <x v="1"/>
    <x v="4"/>
    <n v="92"/>
    <x v="50"/>
    <n v="1"/>
    <n v="92"/>
    <m/>
    <m/>
    <m/>
    <m/>
    <m/>
    <m/>
    <n v="92"/>
  </r>
  <r>
    <x v="51"/>
    <x v="35"/>
    <x v="0"/>
    <x v="50"/>
    <x v="35"/>
    <x v="0"/>
    <x v="60"/>
    <x v="0"/>
    <x v="5"/>
    <n v="92"/>
    <x v="50"/>
    <n v="1"/>
    <n v="92"/>
    <m/>
    <m/>
    <m/>
    <m/>
    <m/>
    <m/>
    <n v="92"/>
  </r>
  <r>
    <x v="52"/>
    <x v="1"/>
    <x v="21"/>
    <x v="51"/>
    <x v="1"/>
    <x v="22"/>
    <x v="61"/>
    <x v="1"/>
    <x v="11"/>
    <n v="91"/>
    <x v="51"/>
    <n v="1"/>
    <m/>
    <m/>
    <m/>
    <n v="91"/>
    <m/>
    <m/>
    <m/>
    <n v="91"/>
  </r>
  <r>
    <x v="52"/>
    <x v="1"/>
    <x v="21"/>
    <x v="51"/>
    <x v="1"/>
    <x v="22"/>
    <x v="62"/>
    <x v="1"/>
    <x v="4"/>
    <n v="91"/>
    <x v="51"/>
    <n v="1"/>
    <m/>
    <m/>
    <m/>
    <m/>
    <m/>
    <n v="91"/>
    <m/>
    <n v="91"/>
  </r>
  <r>
    <x v="53"/>
    <x v="36"/>
    <x v="0"/>
    <x v="52"/>
    <x v="36"/>
    <x v="0"/>
    <x v="63"/>
    <x v="0"/>
    <x v="0"/>
    <n v="90"/>
    <x v="52"/>
    <n v="1"/>
    <m/>
    <m/>
    <m/>
    <m/>
    <m/>
    <n v="90"/>
    <m/>
    <n v="90"/>
  </r>
  <r>
    <x v="53"/>
    <x v="36"/>
    <x v="0"/>
    <x v="52"/>
    <x v="36"/>
    <x v="0"/>
    <x v="64"/>
    <x v="0"/>
    <x v="9"/>
    <n v="90"/>
    <x v="52"/>
    <n v="1"/>
    <n v="90"/>
    <m/>
    <m/>
    <m/>
    <m/>
    <m/>
    <m/>
    <n v="90"/>
  </r>
  <r>
    <x v="54"/>
    <x v="37"/>
    <x v="0"/>
    <x v="53"/>
    <x v="37"/>
    <x v="0"/>
    <x v="65"/>
    <x v="0"/>
    <x v="5"/>
    <n v="89"/>
    <x v="53"/>
    <n v="1"/>
    <m/>
    <m/>
    <m/>
    <n v="89"/>
    <m/>
    <m/>
    <m/>
    <n v="89"/>
  </r>
  <r>
    <x v="54"/>
    <x v="1"/>
    <x v="22"/>
    <x v="53"/>
    <x v="1"/>
    <x v="23"/>
    <x v="66"/>
    <x v="1"/>
    <x v="1"/>
    <n v="89"/>
    <x v="53"/>
    <n v="1"/>
    <m/>
    <m/>
    <m/>
    <m/>
    <m/>
    <m/>
    <n v="89"/>
    <n v="89"/>
  </r>
  <r>
    <x v="54"/>
    <x v="1"/>
    <x v="22"/>
    <x v="53"/>
    <x v="1"/>
    <x v="23"/>
    <x v="67"/>
    <x v="1"/>
    <x v="9"/>
    <n v="89"/>
    <x v="53"/>
    <n v="1"/>
    <n v="89"/>
    <m/>
    <m/>
    <m/>
    <m/>
    <m/>
    <m/>
    <n v="89"/>
  </r>
  <r>
    <x v="55"/>
    <x v="38"/>
    <x v="0"/>
    <x v="54"/>
    <x v="38"/>
    <x v="0"/>
    <x v="68"/>
    <x v="0"/>
    <x v="2"/>
    <n v="88"/>
    <x v="54"/>
    <n v="1"/>
    <m/>
    <n v="88"/>
    <m/>
    <m/>
    <m/>
    <m/>
    <m/>
    <n v="88"/>
  </r>
  <r>
    <x v="55"/>
    <x v="38"/>
    <x v="0"/>
    <x v="54"/>
    <x v="38"/>
    <x v="0"/>
    <x v="69"/>
    <x v="0"/>
    <x v="5"/>
    <n v="88"/>
    <x v="54"/>
    <n v="1"/>
    <m/>
    <m/>
    <m/>
    <m/>
    <n v="88"/>
    <m/>
    <m/>
    <n v="88"/>
  </r>
  <r>
    <x v="56"/>
    <x v="39"/>
    <x v="0"/>
    <x v="55"/>
    <x v="39"/>
    <x v="0"/>
    <x v="70"/>
    <x v="0"/>
    <x v="2"/>
    <n v="87"/>
    <x v="55"/>
    <n v="1"/>
    <n v="87"/>
    <m/>
    <m/>
    <m/>
    <m/>
    <m/>
    <m/>
    <n v="87"/>
  </r>
  <r>
    <x v="57"/>
    <x v="40"/>
    <x v="0"/>
    <x v="56"/>
    <x v="40"/>
    <x v="0"/>
    <x v="71"/>
    <x v="0"/>
    <x v="2"/>
    <n v="86"/>
    <x v="56"/>
    <n v="1"/>
    <n v="86"/>
    <m/>
    <m/>
    <m/>
    <m/>
    <m/>
    <m/>
    <n v="86"/>
  </r>
  <r>
    <x v="57"/>
    <x v="40"/>
    <x v="0"/>
    <x v="56"/>
    <x v="40"/>
    <x v="0"/>
    <x v="72"/>
    <x v="0"/>
    <x v="0"/>
    <n v="86"/>
    <x v="56"/>
    <n v="1"/>
    <m/>
    <n v="86"/>
    <m/>
    <m/>
    <m/>
    <m/>
    <m/>
    <n v="86"/>
  </r>
  <r>
    <x v="58"/>
    <x v="41"/>
    <x v="0"/>
    <x v="57"/>
    <x v="41"/>
    <x v="0"/>
    <x v="73"/>
    <x v="0"/>
    <x v="2"/>
    <n v="85"/>
    <x v="57"/>
    <n v="1"/>
    <m/>
    <m/>
    <m/>
    <m/>
    <n v="85"/>
    <m/>
    <m/>
    <n v="85"/>
  </r>
  <r>
    <x v="59"/>
    <x v="1"/>
    <x v="23"/>
    <x v="58"/>
    <x v="1"/>
    <x v="24"/>
    <x v="74"/>
    <x v="1"/>
    <x v="9"/>
    <n v="84"/>
    <x v="58"/>
    <n v="1"/>
    <n v="84"/>
    <m/>
    <m/>
    <m/>
    <m/>
    <m/>
    <m/>
    <n v="84"/>
  </r>
  <r>
    <x v="60"/>
    <x v="1"/>
    <x v="24"/>
    <x v="59"/>
    <x v="1"/>
    <x v="25"/>
    <x v="75"/>
    <x v="1"/>
    <x v="9"/>
    <n v="83"/>
    <x v="59"/>
    <n v="1"/>
    <n v="83"/>
    <m/>
    <m/>
    <m/>
    <m/>
    <m/>
    <m/>
    <n v="83"/>
  </r>
  <r>
    <x v="61"/>
    <x v="42"/>
    <x v="0"/>
    <x v="60"/>
    <x v="42"/>
    <x v="0"/>
    <x v="76"/>
    <x v="0"/>
    <x v="5"/>
    <n v="81"/>
    <x v="60"/>
    <n v="1"/>
    <m/>
    <m/>
    <m/>
    <m/>
    <n v="81"/>
    <m/>
    <m/>
    <n v="81"/>
  </r>
  <r>
    <x v="62"/>
    <x v="1"/>
    <x v="25"/>
    <x v="61"/>
    <x v="1"/>
    <x v="26"/>
    <x v="77"/>
    <x v="1"/>
    <x v="1"/>
    <n v="80"/>
    <x v="61"/>
    <n v="1"/>
    <n v="80"/>
    <m/>
    <m/>
    <m/>
    <m/>
    <m/>
    <m/>
    <n v="80"/>
  </r>
  <r>
    <x v="62"/>
    <x v="43"/>
    <x v="0"/>
    <x v="61"/>
    <x v="43"/>
    <x v="0"/>
    <x v="78"/>
    <x v="0"/>
    <x v="9"/>
    <n v="80"/>
    <x v="61"/>
    <n v="1"/>
    <n v="80"/>
    <m/>
    <m/>
    <m/>
    <m/>
    <m/>
    <m/>
    <n v="80"/>
  </r>
  <r>
    <x v="63"/>
    <x v="44"/>
    <x v="0"/>
    <x v="62"/>
    <x v="44"/>
    <x v="0"/>
    <x v="79"/>
    <x v="0"/>
    <x v="5"/>
    <n v="79"/>
    <x v="62"/>
    <n v="1"/>
    <m/>
    <m/>
    <m/>
    <m/>
    <n v="79"/>
    <m/>
    <m/>
    <n v="79"/>
  </r>
  <r>
    <x v="63"/>
    <x v="44"/>
    <x v="0"/>
    <x v="62"/>
    <x v="44"/>
    <x v="0"/>
    <x v="80"/>
    <x v="0"/>
    <x v="2"/>
    <n v="79"/>
    <x v="62"/>
    <n v="1"/>
    <n v="79"/>
    <m/>
    <m/>
    <m/>
    <m/>
    <m/>
    <m/>
    <n v="79"/>
  </r>
  <r>
    <x v="64"/>
    <x v="45"/>
    <x v="0"/>
    <x v="63"/>
    <x v="45"/>
    <x v="0"/>
    <x v="81"/>
    <x v="0"/>
    <x v="9"/>
    <n v="73"/>
    <x v="63"/>
    <n v="1"/>
    <n v="73"/>
    <m/>
    <m/>
    <m/>
    <m/>
    <m/>
    <m/>
    <n v="73"/>
  </r>
  <r>
    <x v="65"/>
    <x v="46"/>
    <x v="0"/>
    <x v="64"/>
    <x v="46"/>
    <x v="0"/>
    <x v="82"/>
    <x v="0"/>
    <x v="2"/>
    <n v="0"/>
    <x v="64"/>
    <n v="0"/>
    <m/>
    <m/>
    <m/>
    <m/>
    <m/>
    <m/>
    <m/>
    <m/>
  </r>
  <r>
    <x v="65"/>
    <x v="1"/>
    <x v="26"/>
    <x v="64"/>
    <x v="1"/>
    <x v="27"/>
    <x v="83"/>
    <x v="1"/>
    <x v="1"/>
    <n v="0"/>
    <x v="64"/>
    <n v="0"/>
    <m/>
    <m/>
    <m/>
    <m/>
    <m/>
    <m/>
    <m/>
    <m/>
  </r>
  <r>
    <x v="65"/>
    <x v="46"/>
    <x v="0"/>
    <x v="64"/>
    <x v="46"/>
    <x v="0"/>
    <x v="84"/>
    <x v="0"/>
    <x v="9"/>
    <n v="0"/>
    <x v="64"/>
    <n v="0"/>
    <m/>
    <m/>
    <m/>
    <m/>
    <m/>
    <m/>
    <m/>
    <m/>
  </r>
  <r>
    <x v="65"/>
    <x v="1"/>
    <x v="26"/>
    <x v="64"/>
    <x v="1"/>
    <x v="27"/>
    <x v="85"/>
    <x v="1"/>
    <x v="4"/>
    <n v="0"/>
    <x v="64"/>
    <n v="0"/>
    <m/>
    <m/>
    <m/>
    <m/>
    <m/>
    <m/>
    <m/>
    <m/>
  </r>
  <r>
    <x v="65"/>
    <x v="46"/>
    <x v="0"/>
    <x v="64"/>
    <x v="46"/>
    <x v="0"/>
    <x v="86"/>
    <x v="0"/>
    <x v="5"/>
    <n v="0"/>
    <x v="64"/>
    <n v="0"/>
    <m/>
    <m/>
    <m/>
    <m/>
    <m/>
    <m/>
    <m/>
    <m/>
  </r>
  <r>
    <x v="65"/>
    <x v="1"/>
    <x v="26"/>
    <x v="64"/>
    <x v="1"/>
    <x v="27"/>
    <x v="87"/>
    <x v="1"/>
    <x v="9"/>
    <n v="0"/>
    <x v="64"/>
    <n v="0"/>
    <m/>
    <m/>
    <m/>
    <m/>
    <m/>
    <m/>
    <m/>
    <m/>
  </r>
  <r>
    <x v="65"/>
    <x v="1"/>
    <x v="26"/>
    <x v="64"/>
    <x v="1"/>
    <x v="27"/>
    <x v="88"/>
    <x v="1"/>
    <x v="9"/>
    <n v="0"/>
    <x v="64"/>
    <n v="0"/>
    <m/>
    <m/>
    <m/>
    <m/>
    <m/>
    <m/>
    <m/>
    <m/>
  </r>
  <r>
    <x v="65"/>
    <x v="1"/>
    <x v="26"/>
    <x v="64"/>
    <x v="1"/>
    <x v="27"/>
    <x v="89"/>
    <x v="1"/>
    <x v="9"/>
    <n v="0"/>
    <x v="64"/>
    <n v="0"/>
    <m/>
    <m/>
    <m/>
    <m/>
    <m/>
    <m/>
    <m/>
    <m/>
  </r>
  <r>
    <x v="65"/>
    <x v="1"/>
    <x v="26"/>
    <x v="64"/>
    <x v="1"/>
    <x v="27"/>
    <x v="90"/>
    <x v="1"/>
    <x v="9"/>
    <n v="0"/>
    <x v="64"/>
    <n v="0"/>
    <m/>
    <m/>
    <m/>
    <m/>
    <m/>
    <m/>
    <m/>
    <m/>
  </r>
  <r>
    <x v="65"/>
    <x v="1"/>
    <x v="26"/>
    <x v="64"/>
    <x v="1"/>
    <x v="27"/>
    <x v="91"/>
    <x v="1"/>
    <x v="9"/>
    <n v="0"/>
    <x v="64"/>
    <n v="0"/>
    <m/>
    <m/>
    <m/>
    <m/>
    <m/>
    <m/>
    <m/>
    <m/>
  </r>
  <r>
    <x v="65"/>
    <x v="46"/>
    <x v="0"/>
    <x v="64"/>
    <x v="46"/>
    <x v="0"/>
    <x v="92"/>
    <x v="0"/>
    <x v="2"/>
    <n v="0"/>
    <x v="64"/>
    <n v="0"/>
    <m/>
    <m/>
    <m/>
    <m/>
    <m/>
    <m/>
    <m/>
    <m/>
  </r>
  <r>
    <x v="65"/>
    <x v="46"/>
    <x v="0"/>
    <x v="64"/>
    <x v="46"/>
    <x v="0"/>
    <x v="93"/>
    <x v="0"/>
    <x v="0"/>
    <n v="0"/>
    <x v="64"/>
    <n v="0"/>
    <m/>
    <m/>
    <m/>
    <m/>
    <m/>
    <m/>
    <m/>
    <m/>
  </r>
  <r>
    <x v="65"/>
    <x v="1"/>
    <x v="26"/>
    <x v="64"/>
    <x v="1"/>
    <x v="27"/>
    <x v="94"/>
    <x v="1"/>
    <x v="4"/>
    <n v="0"/>
    <x v="64"/>
    <n v="0"/>
    <m/>
    <m/>
    <m/>
    <m/>
    <m/>
    <m/>
    <m/>
    <m/>
  </r>
  <r>
    <x v="65"/>
    <x v="46"/>
    <x v="0"/>
    <x v="64"/>
    <x v="46"/>
    <x v="0"/>
    <x v="95"/>
    <x v="0"/>
    <x v="9"/>
    <n v="0"/>
    <x v="64"/>
    <n v="0"/>
    <m/>
    <m/>
    <m/>
    <m/>
    <m/>
    <m/>
    <m/>
    <m/>
  </r>
  <r>
    <x v="65"/>
    <x v="1"/>
    <x v="26"/>
    <x v="64"/>
    <x v="1"/>
    <x v="27"/>
    <x v="96"/>
    <x v="1"/>
    <x v="9"/>
    <n v="0"/>
    <x v="64"/>
    <n v="0"/>
    <m/>
    <m/>
    <m/>
    <m/>
    <m/>
    <m/>
    <m/>
    <m/>
  </r>
  <r>
    <x v="65"/>
    <x v="1"/>
    <x v="26"/>
    <x v="64"/>
    <x v="1"/>
    <x v="27"/>
    <x v="97"/>
    <x v="1"/>
    <x v="1"/>
    <n v="0"/>
    <x v="64"/>
    <n v="0"/>
    <m/>
    <m/>
    <m/>
    <m/>
    <m/>
    <m/>
    <m/>
    <m/>
  </r>
  <r>
    <x v="65"/>
    <x v="1"/>
    <x v="26"/>
    <x v="64"/>
    <x v="1"/>
    <x v="27"/>
    <x v="98"/>
    <x v="1"/>
    <x v="4"/>
    <n v="0"/>
    <x v="64"/>
    <n v="0"/>
    <m/>
    <m/>
    <m/>
    <m/>
    <m/>
    <m/>
    <m/>
    <m/>
  </r>
  <r>
    <x v="65"/>
    <x v="46"/>
    <x v="0"/>
    <x v="64"/>
    <x v="46"/>
    <x v="0"/>
    <x v="99"/>
    <x v="0"/>
    <x v="9"/>
    <n v="0"/>
    <x v="64"/>
    <n v="0"/>
    <m/>
    <m/>
    <m/>
    <m/>
    <m/>
    <m/>
    <m/>
    <m/>
  </r>
  <r>
    <x v="65"/>
    <x v="46"/>
    <x v="0"/>
    <x v="64"/>
    <x v="46"/>
    <x v="0"/>
    <x v="100"/>
    <x v="0"/>
    <x v="9"/>
    <n v="0"/>
    <x v="64"/>
    <n v="0"/>
    <m/>
    <m/>
    <m/>
    <m/>
    <m/>
    <m/>
    <m/>
    <m/>
  </r>
  <r>
    <x v="65"/>
    <x v="1"/>
    <x v="26"/>
    <x v="64"/>
    <x v="1"/>
    <x v="27"/>
    <x v="101"/>
    <x v="1"/>
    <x v="9"/>
    <n v="0"/>
    <x v="64"/>
    <n v="0"/>
    <m/>
    <m/>
    <m/>
    <m/>
    <m/>
    <m/>
    <m/>
    <m/>
  </r>
  <r>
    <x v="65"/>
    <x v="46"/>
    <x v="0"/>
    <x v="64"/>
    <x v="46"/>
    <x v="0"/>
    <x v="102"/>
    <x v="0"/>
    <x v="7"/>
    <n v="0"/>
    <x v="64"/>
    <n v="0"/>
    <m/>
    <m/>
    <m/>
    <m/>
    <m/>
    <m/>
    <m/>
    <m/>
  </r>
  <r>
    <x v="65"/>
    <x v="1"/>
    <x v="26"/>
    <x v="64"/>
    <x v="1"/>
    <x v="27"/>
    <x v="103"/>
    <x v="1"/>
    <x v="4"/>
    <n v="0"/>
    <x v="64"/>
    <n v="0"/>
    <m/>
    <m/>
    <m/>
    <m/>
    <m/>
    <m/>
    <m/>
    <m/>
  </r>
  <r>
    <x v="65"/>
    <x v="1"/>
    <x v="26"/>
    <x v="64"/>
    <x v="1"/>
    <x v="27"/>
    <x v="104"/>
    <x v="1"/>
    <x v="9"/>
    <n v="0"/>
    <x v="64"/>
    <n v="0"/>
    <m/>
    <m/>
    <m/>
    <m/>
    <m/>
    <m/>
    <m/>
    <m/>
  </r>
  <r>
    <x v="65"/>
    <x v="46"/>
    <x v="0"/>
    <x v="64"/>
    <x v="46"/>
    <x v="0"/>
    <x v="105"/>
    <x v="0"/>
    <x v="5"/>
    <n v="0"/>
    <x v="64"/>
    <n v="0"/>
    <m/>
    <m/>
    <m/>
    <m/>
    <m/>
    <m/>
    <m/>
    <m/>
  </r>
  <r>
    <x v="65"/>
    <x v="1"/>
    <x v="26"/>
    <x v="64"/>
    <x v="1"/>
    <x v="27"/>
    <x v="106"/>
    <x v="1"/>
    <x v="9"/>
    <n v="0"/>
    <x v="64"/>
    <n v="0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5" cacheId="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compact="0" compactData="0" multipleFieldFilters="0">
  <location ref="N13:R59" firstHeaderRow="0" firstDataRow="1" firstDataCol="3" rowPageCount="1" colPageCount="1"/>
  <pivotFields count="2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107">
        <item x="24"/>
        <item x="76"/>
        <item x="53"/>
        <item x="59"/>
        <item x="49"/>
        <item x="81"/>
        <item x="3"/>
        <item x="82"/>
        <item x="19"/>
        <item x="12"/>
        <item x="42"/>
        <item x="83"/>
        <item x="23"/>
        <item x="84"/>
        <item x="85"/>
        <item x="54"/>
        <item x="7"/>
        <item x="86"/>
        <item x="87"/>
        <item x="35"/>
        <item x="61"/>
        <item x="31"/>
        <item x="60"/>
        <item x="79"/>
        <item x="55"/>
        <item x="68"/>
        <item x="0"/>
        <item x="56"/>
        <item x="25"/>
        <item x="77"/>
        <item x="65"/>
        <item x="40"/>
        <item x="71"/>
        <item x="66"/>
        <item x="11"/>
        <item x="88"/>
        <item x="89"/>
        <item x="5"/>
        <item x="6"/>
        <item x="8"/>
        <item x="90"/>
        <item x="91"/>
        <item x="15"/>
        <item x="70"/>
        <item x="92"/>
        <item x="22"/>
        <item x="29"/>
        <item x="34"/>
        <item x="43"/>
        <item x="27"/>
        <item x="9"/>
        <item x="93"/>
        <item x="30"/>
        <item x="94"/>
        <item x="14"/>
        <item x="58"/>
        <item x="72"/>
        <item x="73"/>
        <item x="33"/>
        <item x="95"/>
        <item x="38"/>
        <item x="41"/>
        <item x="47"/>
        <item x="1"/>
        <item x="10"/>
        <item x="96"/>
        <item x="97"/>
        <item x="13"/>
        <item x="36"/>
        <item x="44"/>
        <item x="98"/>
        <item x="63"/>
        <item x="75"/>
        <item x="17"/>
        <item x="99"/>
        <item x="69"/>
        <item x="32"/>
        <item x="100"/>
        <item x="52"/>
        <item x="78"/>
        <item x="80"/>
        <item x="101"/>
        <item x="102"/>
        <item x="48"/>
        <item x="37"/>
        <item x="45"/>
        <item x="46"/>
        <item x="4"/>
        <item x="28"/>
        <item x="50"/>
        <item x="51"/>
        <item x="20"/>
        <item x="21"/>
        <item x="26"/>
        <item x="39"/>
        <item x="74"/>
        <item x="57"/>
        <item x="2"/>
        <item x="16"/>
        <item x="103"/>
        <item x="18"/>
        <item x="64"/>
        <item x="104"/>
        <item x="105"/>
        <item x="67"/>
        <item x="62"/>
        <item x="10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10"/>
        <item x="2"/>
        <item x="0"/>
        <item x="7"/>
        <item x="5"/>
        <item x="4"/>
        <item x="1"/>
        <item x="6"/>
        <item x="8"/>
        <item x="3"/>
        <item x="11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8"/>
    <field x="2"/>
  </rowFields>
  <rowItems count="46">
    <i>
      <x v="63"/>
      <x v="6"/>
      <x/>
    </i>
    <i>
      <x v="37"/>
      <x v="9"/>
      <x v="1"/>
    </i>
    <i>
      <x v="39"/>
      <x v="5"/>
      <x v="2"/>
    </i>
    <i>
      <x v="50"/>
      <x v="6"/>
      <x v="2"/>
    </i>
    <i>
      <x v="64"/>
      <x v="6"/>
      <x v="3"/>
    </i>
    <i>
      <x v="67"/>
      <x v="6"/>
      <x v="4"/>
    </i>
    <i>
      <x v="54"/>
      <x v="6"/>
      <x v="5"/>
    </i>
    <i>
      <x v="73"/>
      <x v="7"/>
      <x v="6"/>
    </i>
    <i>
      <x v="28"/>
      <x v="6"/>
      <x v="7"/>
    </i>
    <i>
      <x v="93"/>
      <x v="5"/>
      <x v="8"/>
    </i>
    <i>
      <x v="49"/>
      <x v="5"/>
      <x v="9"/>
    </i>
    <i>
      <x v="88"/>
      <x v="5"/>
      <x v="10"/>
    </i>
    <i>
      <x v="52"/>
      <x v="8"/>
      <x v="11"/>
    </i>
    <i>
      <x v="60"/>
      <x v="6"/>
      <x v="12"/>
    </i>
    <i>
      <x v="94"/>
      <x v="5"/>
      <x v="12"/>
    </i>
    <i>
      <x v="31"/>
      <x v="6"/>
      <x v="13"/>
    </i>
    <i>
      <x v="48"/>
      <x v="6"/>
      <x v="14"/>
    </i>
    <i>
      <x v="10"/>
      <x v="6"/>
      <x v="14"/>
    </i>
    <i>
      <x v="69"/>
      <x v="6"/>
      <x v="15"/>
    </i>
    <i>
      <x v="62"/>
      <x v="6"/>
      <x v="16"/>
    </i>
    <i>
      <x v="15"/>
      <x v="6"/>
      <x v="17"/>
    </i>
    <i>
      <x v="2"/>
      <x v="5"/>
      <x v="17"/>
    </i>
    <i>
      <x v="55"/>
      <x v="6"/>
      <x v="18"/>
    </i>
    <i>
      <x v="3"/>
      <x v="5"/>
      <x v="19"/>
    </i>
    <i>
      <x v="20"/>
      <x v="10"/>
      <x v="20"/>
    </i>
    <i>
      <x v="105"/>
      <x v="5"/>
      <x v="20"/>
    </i>
    <i>
      <x v="104"/>
      <x v="11"/>
      <x v="21"/>
    </i>
    <i>
      <x v="33"/>
      <x v="6"/>
      <x v="21"/>
    </i>
    <i>
      <x v="95"/>
      <x v="11"/>
      <x v="22"/>
    </i>
    <i>
      <x v="72"/>
      <x v="11"/>
      <x v="23"/>
    </i>
    <i>
      <x v="29"/>
      <x v="6"/>
      <x v="24"/>
    </i>
    <i>
      <x v="14"/>
      <x v="5"/>
      <x v="25"/>
    </i>
    <i>
      <x v="66"/>
      <x v="6"/>
      <x v="25"/>
    </i>
    <i>
      <x v="99"/>
      <x v="5"/>
      <x v="25"/>
    </i>
    <i>
      <x v="18"/>
      <x v="11"/>
      <x v="25"/>
    </i>
    <i>
      <x v="40"/>
      <x v="11"/>
      <x v="25"/>
    </i>
    <i>
      <x v="11"/>
      <x v="6"/>
      <x v="25"/>
    </i>
    <i>
      <x v="106"/>
      <x v="11"/>
      <x v="25"/>
    </i>
    <i>
      <x v="65"/>
      <x v="11"/>
      <x v="25"/>
    </i>
    <i>
      <x v="36"/>
      <x v="11"/>
      <x v="25"/>
    </i>
    <i>
      <x v="102"/>
      <x v="11"/>
      <x v="25"/>
    </i>
    <i>
      <x v="35"/>
      <x v="11"/>
      <x v="25"/>
    </i>
    <i>
      <x v="81"/>
      <x v="11"/>
      <x v="25"/>
    </i>
    <i>
      <x v="41"/>
      <x v="11"/>
      <x v="25"/>
    </i>
    <i>
      <x v="70"/>
      <x v="5"/>
      <x v="25"/>
    </i>
    <i>
      <x v="53"/>
      <x v="5"/>
      <x v="25"/>
    </i>
  </rowItems>
  <colFields count="1">
    <field x="-2"/>
  </colFields>
  <colItems count="2">
    <i>
      <x/>
    </i>
    <i i="1">
      <x v="1"/>
    </i>
  </colItems>
  <pageFields count="1">
    <pageField fld="7" item="0" hier="-1"/>
  </pageFields>
  <dataFields count="2">
    <dataField name="Sum of TOTAL" fld="9" baseField="0" baseItem="0"/>
    <dataField name="# Races" fld="11" baseField="0" baseItem="0"/>
  </dataFields>
  <pivotTableStyleInfo name="PivotStyleLight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PivotTable14" cacheId="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compact="0" compactData="0" multipleFieldFilters="0">
  <location ref="H13:L74" firstHeaderRow="0" firstDataRow="1" firstDataCol="3" rowPageCount="1" colPageCount="1"/>
  <pivotFields count="2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"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107">
        <item x="24"/>
        <item x="76"/>
        <item x="53"/>
        <item x="59"/>
        <item x="49"/>
        <item x="81"/>
        <item x="3"/>
        <item x="82"/>
        <item x="19"/>
        <item x="12"/>
        <item x="42"/>
        <item x="83"/>
        <item x="23"/>
        <item x="84"/>
        <item x="85"/>
        <item x="54"/>
        <item x="7"/>
        <item x="86"/>
        <item x="87"/>
        <item x="35"/>
        <item x="61"/>
        <item x="31"/>
        <item x="60"/>
        <item x="79"/>
        <item x="55"/>
        <item x="68"/>
        <item x="0"/>
        <item x="56"/>
        <item x="25"/>
        <item x="77"/>
        <item x="65"/>
        <item x="40"/>
        <item x="71"/>
        <item x="66"/>
        <item x="11"/>
        <item x="88"/>
        <item x="89"/>
        <item x="5"/>
        <item x="6"/>
        <item x="8"/>
        <item x="90"/>
        <item x="91"/>
        <item x="15"/>
        <item x="70"/>
        <item x="92"/>
        <item x="22"/>
        <item x="29"/>
        <item x="34"/>
        <item x="43"/>
        <item x="27"/>
        <item x="9"/>
        <item x="93"/>
        <item x="30"/>
        <item x="94"/>
        <item x="14"/>
        <item x="58"/>
        <item x="72"/>
        <item x="73"/>
        <item x="33"/>
        <item x="95"/>
        <item x="38"/>
        <item x="41"/>
        <item x="47"/>
        <item x="1"/>
        <item x="10"/>
        <item x="96"/>
        <item x="97"/>
        <item x="13"/>
        <item x="36"/>
        <item x="44"/>
        <item x="98"/>
        <item x="63"/>
        <item x="75"/>
        <item x="17"/>
        <item x="99"/>
        <item x="69"/>
        <item x="32"/>
        <item x="100"/>
        <item x="52"/>
        <item x="78"/>
        <item x="80"/>
        <item x="101"/>
        <item x="102"/>
        <item x="48"/>
        <item x="37"/>
        <item x="45"/>
        <item x="46"/>
        <item x="4"/>
        <item x="28"/>
        <item x="50"/>
        <item x="51"/>
        <item x="20"/>
        <item x="21"/>
        <item x="26"/>
        <item x="39"/>
        <item x="74"/>
        <item x="57"/>
        <item x="2"/>
        <item x="16"/>
        <item x="103"/>
        <item x="18"/>
        <item x="64"/>
        <item x="104"/>
        <item x="105"/>
        <item x="67"/>
        <item x="62"/>
        <item x="10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10"/>
        <item x="2"/>
        <item x="0"/>
        <item x="7"/>
        <item x="5"/>
        <item x="4"/>
        <item x="1"/>
        <item x="6"/>
        <item x="8"/>
        <item x="3"/>
        <item x="11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8"/>
    <field x="1"/>
  </rowFields>
  <rowItems count="61">
    <i>
      <x v="26"/>
      <x v="2"/>
      <x/>
    </i>
    <i>
      <x v="97"/>
      <x v="1"/>
      <x/>
    </i>
    <i>
      <x v="6"/>
      <x v="1"/>
      <x v="1"/>
    </i>
    <i>
      <x v="87"/>
      <x v="1"/>
      <x v="2"/>
    </i>
    <i>
      <x v="38"/>
      <x v="2"/>
      <x v="3"/>
    </i>
    <i>
      <x v="16"/>
      <x v="2"/>
      <x v="4"/>
    </i>
    <i>
      <x v="34"/>
      <x v="2"/>
      <x v="5"/>
    </i>
    <i>
      <x v="9"/>
      <x v="1"/>
      <x v="6"/>
    </i>
    <i>
      <x v="42"/>
      <x v="4"/>
      <x v="7"/>
    </i>
    <i>
      <x v="98"/>
      <x v="4"/>
      <x v="8"/>
    </i>
    <i>
      <x v="100"/>
      <x v="1"/>
      <x v="9"/>
    </i>
    <i>
      <x v="8"/>
      <x v="1"/>
      <x v="10"/>
    </i>
    <i>
      <x v="91"/>
      <x v="4"/>
      <x v="11"/>
    </i>
    <i>
      <x v="92"/>
      <x v="1"/>
      <x v="12"/>
    </i>
    <i>
      <x v="45"/>
      <x v="4"/>
      <x v="13"/>
    </i>
    <i>
      <x v="12"/>
      <x v="3"/>
      <x v="14"/>
    </i>
    <i>
      <x/>
      <x v="1"/>
      <x v="15"/>
    </i>
    <i>
      <x v="46"/>
      <x v="4"/>
      <x v="16"/>
    </i>
    <i>
      <x v="21"/>
      <x v="1"/>
      <x v="17"/>
    </i>
    <i>
      <x v="76"/>
      <x v="1"/>
      <x v="18"/>
    </i>
    <i>
      <x v="58"/>
      <x v="2"/>
      <x v="19"/>
    </i>
    <i>
      <x v="47"/>
      <x v="4"/>
      <x v="20"/>
    </i>
    <i>
      <x v="19"/>
      <x v="3"/>
      <x v="21"/>
    </i>
    <i>
      <x v="68"/>
      <x v="1"/>
      <x v="22"/>
    </i>
    <i>
      <x v="84"/>
      <x v="4"/>
      <x v="23"/>
    </i>
    <i>
      <x v="61"/>
      <x v="1"/>
      <x v="24"/>
    </i>
    <i>
      <x v="85"/>
      <x v="4"/>
      <x v="25"/>
    </i>
    <i>
      <x v="86"/>
      <x v="1"/>
      <x v="26"/>
    </i>
    <i>
      <x v="83"/>
      <x v="11"/>
      <x v="27"/>
    </i>
    <i>
      <x v="4"/>
      <x v="11"/>
      <x v="28"/>
    </i>
    <i>
      <x v="89"/>
      <x v="4"/>
      <x v="29"/>
    </i>
    <i>
      <x v="90"/>
      <x/>
      <x v="30"/>
    </i>
    <i>
      <x v="78"/>
      <x v="4"/>
      <x v="31"/>
    </i>
    <i>
      <x v="24"/>
      <x v="1"/>
      <x v="32"/>
    </i>
    <i>
      <x v="27"/>
      <x v="4"/>
      <x v="33"/>
    </i>
    <i>
      <x v="96"/>
      <x v="2"/>
      <x v="33"/>
    </i>
    <i>
      <x v="22"/>
      <x v="4"/>
      <x v="34"/>
    </i>
    <i>
      <x v="101"/>
      <x v="11"/>
      <x v="35"/>
    </i>
    <i>
      <x v="71"/>
      <x v="2"/>
      <x v="35"/>
    </i>
    <i>
      <x v="30"/>
      <x v="4"/>
      <x v="36"/>
    </i>
    <i>
      <x v="75"/>
      <x v="4"/>
      <x v="37"/>
    </i>
    <i>
      <x v="25"/>
      <x v="1"/>
      <x v="37"/>
    </i>
    <i>
      <x v="43"/>
      <x v="1"/>
      <x v="38"/>
    </i>
    <i>
      <x v="32"/>
      <x v="1"/>
      <x v="39"/>
    </i>
    <i>
      <x v="56"/>
      <x v="2"/>
      <x v="39"/>
    </i>
    <i>
      <x v="57"/>
      <x v="1"/>
      <x v="40"/>
    </i>
    <i>
      <x v="1"/>
      <x v="4"/>
      <x v="41"/>
    </i>
    <i>
      <x v="79"/>
      <x v="11"/>
      <x v="42"/>
    </i>
    <i>
      <x v="80"/>
      <x v="1"/>
      <x v="43"/>
    </i>
    <i>
      <x v="23"/>
      <x v="4"/>
      <x v="43"/>
    </i>
    <i>
      <x v="5"/>
      <x v="11"/>
      <x v="44"/>
    </i>
    <i>
      <x v="17"/>
      <x v="4"/>
      <x v="45"/>
    </i>
    <i>
      <x v="44"/>
      <x v="1"/>
      <x v="45"/>
    </i>
    <i>
      <x v="59"/>
      <x v="11"/>
      <x v="45"/>
    </i>
    <i>
      <x v="103"/>
      <x v="4"/>
      <x v="45"/>
    </i>
    <i>
      <x v="74"/>
      <x v="11"/>
      <x v="45"/>
    </i>
    <i>
      <x v="13"/>
      <x v="11"/>
      <x v="45"/>
    </i>
    <i>
      <x v="7"/>
      <x v="1"/>
      <x v="45"/>
    </i>
    <i>
      <x v="77"/>
      <x v="11"/>
      <x v="45"/>
    </i>
    <i>
      <x v="82"/>
      <x v="3"/>
      <x v="45"/>
    </i>
    <i>
      <x v="51"/>
      <x v="2"/>
      <x v="45"/>
    </i>
  </rowItems>
  <colFields count="1">
    <field x="-2"/>
  </colFields>
  <colItems count="2">
    <i>
      <x/>
    </i>
    <i i="1">
      <x v="1"/>
    </i>
  </colItems>
  <pageFields count="1">
    <pageField fld="7" item="1" hier="-1"/>
  </pageFields>
  <dataFields count="2">
    <dataField name="Sum of TOTAL" fld="9" baseField="0" baseItem="0"/>
    <dataField name="#  Races" fld="11" baseField="0" baseItem="0"/>
  </dataFields>
  <pivotTableStyleInfo name="PivotStyleLight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PivotTable13" cacheId="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compact="0" compactData="0" multipleFieldFilters="0">
  <location ref="B13:F120" firstHeaderRow="0" firstDataRow="1" firstDataCol="3" rowPageCount="1" colPageCount="1"/>
  <pivotFields count="20">
    <pivotField axis="axisRow" compact="0" outline="0" showAll="0" defaultSubtotal="0">
      <items count="6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107">
        <item x="24"/>
        <item x="76"/>
        <item x="53"/>
        <item x="59"/>
        <item x="49"/>
        <item x="81"/>
        <item x="3"/>
        <item x="82"/>
        <item x="19"/>
        <item x="12"/>
        <item x="42"/>
        <item x="83"/>
        <item x="23"/>
        <item x="84"/>
        <item x="85"/>
        <item x="54"/>
        <item x="7"/>
        <item x="86"/>
        <item x="87"/>
        <item x="35"/>
        <item x="61"/>
        <item x="31"/>
        <item x="60"/>
        <item x="79"/>
        <item x="55"/>
        <item x="68"/>
        <item x="0"/>
        <item x="56"/>
        <item x="25"/>
        <item x="77"/>
        <item x="65"/>
        <item x="40"/>
        <item x="71"/>
        <item x="66"/>
        <item x="11"/>
        <item x="88"/>
        <item x="89"/>
        <item x="5"/>
        <item x="6"/>
        <item x="8"/>
        <item x="90"/>
        <item x="91"/>
        <item x="15"/>
        <item x="70"/>
        <item x="92"/>
        <item x="22"/>
        <item x="29"/>
        <item x="34"/>
        <item x="43"/>
        <item x="27"/>
        <item x="9"/>
        <item x="93"/>
        <item x="30"/>
        <item x="94"/>
        <item x="14"/>
        <item x="58"/>
        <item x="72"/>
        <item x="73"/>
        <item x="33"/>
        <item x="95"/>
        <item x="38"/>
        <item x="41"/>
        <item x="47"/>
        <item x="1"/>
        <item x="10"/>
        <item x="96"/>
        <item x="97"/>
        <item x="13"/>
        <item x="36"/>
        <item x="44"/>
        <item x="98"/>
        <item x="63"/>
        <item x="75"/>
        <item x="17"/>
        <item x="99"/>
        <item x="69"/>
        <item x="32"/>
        <item x="100"/>
        <item x="52"/>
        <item x="78"/>
        <item x="80"/>
        <item x="101"/>
        <item x="102"/>
        <item x="48"/>
        <item x="37"/>
        <item x="45"/>
        <item x="46"/>
        <item x="4"/>
        <item x="28"/>
        <item x="50"/>
        <item x="51"/>
        <item x="20"/>
        <item x="21"/>
        <item x="26"/>
        <item x="39"/>
        <item x="74"/>
        <item x="57"/>
        <item x="2"/>
        <item x="16"/>
        <item x="103"/>
        <item x="18"/>
        <item x="64"/>
        <item x="104"/>
        <item x="105"/>
        <item x="67"/>
        <item x="62"/>
        <item x="10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10"/>
        <item x="2"/>
        <item x="0"/>
        <item x="7"/>
        <item x="5"/>
        <item x="4"/>
        <item x="1"/>
        <item x="6"/>
        <item x="8"/>
        <item x="3"/>
        <item x="11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8"/>
    <field x="0"/>
  </rowFields>
  <rowItems count="107">
    <i>
      <x v="63"/>
      <x v="6"/>
      <x/>
    </i>
    <i>
      <x v="97"/>
      <x v="1"/>
      <x/>
    </i>
    <i>
      <x v="26"/>
      <x v="2"/>
      <x/>
    </i>
    <i>
      <x v="6"/>
      <x v="1"/>
      <x v="1"/>
    </i>
    <i>
      <x v="87"/>
      <x v="1"/>
      <x v="2"/>
    </i>
    <i>
      <x v="37"/>
      <x v="9"/>
      <x v="3"/>
    </i>
    <i>
      <x v="38"/>
      <x v="2"/>
      <x v="4"/>
    </i>
    <i>
      <x v="16"/>
      <x v="2"/>
      <x v="5"/>
    </i>
    <i>
      <x v="50"/>
      <x v="6"/>
      <x v="6"/>
    </i>
    <i>
      <x v="39"/>
      <x v="5"/>
      <x v="6"/>
    </i>
    <i>
      <x v="64"/>
      <x v="6"/>
      <x v="7"/>
    </i>
    <i>
      <x v="34"/>
      <x v="2"/>
      <x v="8"/>
    </i>
    <i>
      <x v="9"/>
      <x v="1"/>
      <x v="9"/>
    </i>
    <i>
      <x v="67"/>
      <x v="6"/>
      <x v="10"/>
    </i>
    <i>
      <x v="54"/>
      <x v="6"/>
      <x v="11"/>
    </i>
    <i>
      <x v="42"/>
      <x v="4"/>
      <x v="12"/>
    </i>
    <i>
      <x v="98"/>
      <x v="4"/>
      <x v="13"/>
    </i>
    <i>
      <x v="73"/>
      <x v="7"/>
      <x v="14"/>
    </i>
    <i>
      <x v="100"/>
      <x v="1"/>
      <x v="15"/>
    </i>
    <i>
      <x v="8"/>
      <x v="1"/>
      <x v="16"/>
    </i>
    <i>
      <x v="91"/>
      <x v="4"/>
      <x v="17"/>
    </i>
    <i>
      <x v="92"/>
      <x v="1"/>
      <x v="18"/>
    </i>
    <i>
      <x v="45"/>
      <x v="4"/>
      <x v="19"/>
    </i>
    <i>
      <x v="12"/>
      <x v="3"/>
      <x v="20"/>
    </i>
    <i>
      <x v="28"/>
      <x v="6"/>
      <x v="21"/>
    </i>
    <i>
      <x/>
      <x v="1"/>
      <x v="21"/>
    </i>
    <i>
      <x v="93"/>
      <x v="5"/>
      <x v="22"/>
    </i>
    <i>
      <x v="49"/>
      <x v="5"/>
      <x v="23"/>
    </i>
    <i>
      <x v="88"/>
      <x v="5"/>
      <x v="24"/>
    </i>
    <i>
      <x v="46"/>
      <x v="4"/>
      <x v="25"/>
    </i>
    <i>
      <x v="52"/>
      <x v="8"/>
      <x v="26"/>
    </i>
    <i>
      <x v="21"/>
      <x v="1"/>
      <x v="27"/>
    </i>
    <i>
      <x v="76"/>
      <x v="1"/>
      <x v="28"/>
    </i>
    <i>
      <x v="58"/>
      <x v="2"/>
      <x v="29"/>
    </i>
    <i>
      <x v="47"/>
      <x v="4"/>
      <x v="30"/>
    </i>
    <i>
      <x v="19"/>
      <x v="3"/>
      <x v="31"/>
    </i>
    <i>
      <x v="68"/>
      <x v="1"/>
      <x v="32"/>
    </i>
    <i>
      <x v="84"/>
      <x v="4"/>
      <x v="33"/>
    </i>
    <i>
      <x v="94"/>
      <x v="5"/>
      <x v="34"/>
    </i>
    <i>
      <x v="60"/>
      <x v="6"/>
      <x v="34"/>
    </i>
    <i>
      <x v="31"/>
      <x v="6"/>
      <x v="35"/>
    </i>
    <i>
      <x v="61"/>
      <x v="1"/>
      <x v="36"/>
    </i>
    <i>
      <x v="48"/>
      <x v="6"/>
      <x v="37"/>
    </i>
    <i>
      <x v="10"/>
      <x v="6"/>
      <x v="37"/>
    </i>
    <i>
      <x v="69"/>
      <x v="6"/>
      <x v="38"/>
    </i>
    <i>
      <x v="85"/>
      <x v="4"/>
      <x v="39"/>
    </i>
    <i>
      <x v="86"/>
      <x v="1"/>
      <x v="40"/>
    </i>
    <i>
      <x v="62"/>
      <x v="6"/>
      <x v="41"/>
    </i>
    <i>
      <x v="83"/>
      <x v="11"/>
      <x v="42"/>
    </i>
    <i>
      <x v="4"/>
      <x v="11"/>
      <x v="43"/>
    </i>
    <i>
      <x v="89"/>
      <x v="4"/>
      <x v="44"/>
    </i>
    <i>
      <x v="90"/>
      <x/>
      <x v="45"/>
    </i>
    <i>
      <x v="78"/>
      <x v="4"/>
      <x v="46"/>
    </i>
    <i>
      <x v="15"/>
      <x v="6"/>
      <x v="47"/>
    </i>
    <i>
      <x v="2"/>
      <x v="5"/>
      <x v="47"/>
    </i>
    <i>
      <x v="24"/>
      <x v="1"/>
      <x v="48"/>
    </i>
    <i>
      <x v="96"/>
      <x v="2"/>
      <x v="49"/>
    </i>
    <i>
      <x v="27"/>
      <x v="4"/>
      <x v="49"/>
    </i>
    <i>
      <x v="55"/>
      <x v="6"/>
      <x v="50"/>
    </i>
    <i>
      <x v="22"/>
      <x v="4"/>
      <x v="51"/>
    </i>
    <i>
      <x v="3"/>
      <x v="5"/>
      <x v="51"/>
    </i>
    <i>
      <x v="20"/>
      <x v="10"/>
      <x v="52"/>
    </i>
    <i>
      <x v="105"/>
      <x v="5"/>
      <x v="52"/>
    </i>
    <i>
      <x v="101"/>
      <x v="11"/>
      <x v="53"/>
    </i>
    <i>
      <x v="71"/>
      <x v="2"/>
      <x v="53"/>
    </i>
    <i>
      <x v="30"/>
      <x v="4"/>
      <x v="54"/>
    </i>
    <i>
      <x v="33"/>
      <x v="6"/>
      <x v="54"/>
    </i>
    <i>
      <x v="104"/>
      <x v="11"/>
      <x v="54"/>
    </i>
    <i>
      <x v="75"/>
      <x v="4"/>
      <x v="55"/>
    </i>
    <i>
      <x v="25"/>
      <x v="1"/>
      <x v="55"/>
    </i>
    <i>
      <x v="43"/>
      <x v="1"/>
      <x v="56"/>
    </i>
    <i>
      <x v="56"/>
      <x v="2"/>
      <x v="57"/>
    </i>
    <i>
      <x v="32"/>
      <x v="1"/>
      <x v="57"/>
    </i>
    <i>
      <x v="57"/>
      <x v="1"/>
      <x v="58"/>
    </i>
    <i>
      <x v="95"/>
      <x v="11"/>
      <x v="59"/>
    </i>
    <i>
      <x v="72"/>
      <x v="11"/>
      <x v="60"/>
    </i>
    <i>
      <x v="1"/>
      <x v="4"/>
      <x v="61"/>
    </i>
    <i>
      <x v="79"/>
      <x v="11"/>
      <x v="62"/>
    </i>
    <i>
      <x v="29"/>
      <x v="6"/>
      <x v="62"/>
    </i>
    <i>
      <x v="80"/>
      <x v="1"/>
      <x v="63"/>
    </i>
    <i>
      <x v="23"/>
      <x v="4"/>
      <x v="63"/>
    </i>
    <i>
      <x v="5"/>
      <x v="11"/>
      <x v="64"/>
    </i>
    <i>
      <x v="66"/>
      <x v="6"/>
      <x v="65"/>
    </i>
    <i>
      <x v="44"/>
      <x v="1"/>
      <x v="65"/>
    </i>
    <i>
      <x v="81"/>
      <x v="11"/>
      <x v="65"/>
    </i>
    <i>
      <x v="17"/>
      <x v="4"/>
      <x v="65"/>
    </i>
    <i>
      <x v="13"/>
      <x v="11"/>
      <x v="65"/>
    </i>
    <i>
      <x v="35"/>
      <x v="11"/>
      <x v="65"/>
    </i>
    <i>
      <x v="36"/>
      <x v="11"/>
      <x v="65"/>
    </i>
    <i>
      <x v="65"/>
      <x v="11"/>
      <x v="65"/>
    </i>
    <i>
      <x v="82"/>
      <x v="3"/>
      <x v="65"/>
    </i>
    <i>
      <x v="77"/>
      <x v="11"/>
      <x v="65"/>
    </i>
    <i>
      <x v="40"/>
      <x v="11"/>
      <x v="65"/>
    </i>
    <i>
      <x v="106"/>
      <x v="11"/>
      <x v="65"/>
    </i>
    <i>
      <x v="102"/>
      <x v="11"/>
      <x v="65"/>
    </i>
    <i>
      <x v="7"/>
      <x v="1"/>
      <x v="65"/>
    </i>
    <i>
      <x v="103"/>
      <x v="4"/>
      <x v="65"/>
    </i>
    <i>
      <x v="99"/>
      <x v="5"/>
      <x v="65"/>
    </i>
    <i>
      <x v="41"/>
      <x v="11"/>
      <x v="65"/>
    </i>
    <i>
      <x v="14"/>
      <x v="5"/>
      <x v="65"/>
    </i>
    <i>
      <x v="59"/>
      <x v="11"/>
      <x v="65"/>
    </i>
    <i>
      <x v="70"/>
      <x v="5"/>
      <x v="65"/>
    </i>
    <i>
      <x v="74"/>
      <x v="11"/>
      <x v="65"/>
    </i>
    <i>
      <x v="51"/>
      <x v="2"/>
      <x v="65"/>
    </i>
    <i>
      <x v="18"/>
      <x v="11"/>
      <x v="65"/>
    </i>
    <i>
      <x v="11"/>
      <x v="6"/>
      <x v="65"/>
    </i>
    <i>
      <x v="53"/>
      <x v="5"/>
      <x v="65"/>
    </i>
  </rowItems>
  <colFields count="1">
    <field x="-2"/>
  </colFields>
  <colItems count="2">
    <i>
      <x/>
    </i>
    <i i="1">
      <x v="1"/>
    </i>
  </colItems>
  <pageFields count="1">
    <pageField fld="7" hier="-1"/>
  </pageFields>
  <dataFields count="2">
    <dataField name="TOTAL Points" fld="9" baseField="0" baseItem="0"/>
    <dataField name="# Races" fld="11" baseField="0" baseItem="0"/>
  </dataFields>
  <pivotTableStyleInfo name="PivotStyleLight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4.xml><?xml version="1.0" encoding="utf-8"?>
<pivotTableDefinition xmlns="http://schemas.openxmlformats.org/spreadsheetml/2006/main" name="PivotTable18" cacheId="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compact="0" compactData="0" multipleFieldFilters="0">
  <location ref="N10:R56" firstHeaderRow="0" firstDataRow="1" firstDataCol="3" rowPageCount="1" colPageCount="1"/>
  <pivotFields count="2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8">
        <item x="3"/>
        <item x="1"/>
        <item x="4"/>
        <item x="8"/>
        <item x="5"/>
        <item x="6"/>
        <item x="7"/>
        <item x="2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107">
        <item x="24"/>
        <item x="76"/>
        <item x="53"/>
        <item x="59"/>
        <item x="49"/>
        <item x="81"/>
        <item x="3"/>
        <item x="82"/>
        <item x="19"/>
        <item x="12"/>
        <item x="42"/>
        <item x="83"/>
        <item x="23"/>
        <item x="84"/>
        <item x="85"/>
        <item x="54"/>
        <item x="7"/>
        <item x="86"/>
        <item x="87"/>
        <item x="35"/>
        <item x="61"/>
        <item x="31"/>
        <item x="60"/>
        <item x="79"/>
        <item x="55"/>
        <item x="68"/>
        <item x="0"/>
        <item x="56"/>
        <item x="25"/>
        <item x="77"/>
        <item x="65"/>
        <item x="40"/>
        <item x="71"/>
        <item x="66"/>
        <item x="11"/>
        <item x="88"/>
        <item x="89"/>
        <item x="5"/>
        <item x="6"/>
        <item x="8"/>
        <item x="90"/>
        <item x="91"/>
        <item x="15"/>
        <item x="70"/>
        <item x="92"/>
        <item x="22"/>
        <item x="29"/>
        <item x="34"/>
        <item x="43"/>
        <item x="27"/>
        <item x="9"/>
        <item x="93"/>
        <item x="30"/>
        <item x="94"/>
        <item x="14"/>
        <item x="58"/>
        <item x="72"/>
        <item x="73"/>
        <item x="33"/>
        <item x="95"/>
        <item x="38"/>
        <item x="41"/>
        <item x="47"/>
        <item x="1"/>
        <item x="10"/>
        <item x="96"/>
        <item x="97"/>
        <item x="13"/>
        <item x="36"/>
        <item x="44"/>
        <item x="98"/>
        <item x="63"/>
        <item x="75"/>
        <item x="17"/>
        <item x="99"/>
        <item x="69"/>
        <item x="32"/>
        <item x="100"/>
        <item x="52"/>
        <item x="78"/>
        <item x="80"/>
        <item x="101"/>
        <item x="102"/>
        <item x="48"/>
        <item x="37"/>
        <item x="45"/>
        <item x="46"/>
        <item x="4"/>
        <item x="28"/>
        <item x="50"/>
        <item x="51"/>
        <item x="20"/>
        <item x="21"/>
        <item x="26"/>
        <item x="39"/>
        <item x="74"/>
        <item x="57"/>
        <item x="2"/>
        <item x="16"/>
        <item x="103"/>
        <item x="18"/>
        <item x="64"/>
        <item x="104"/>
        <item x="105"/>
        <item x="67"/>
        <item x="62"/>
        <item x="10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10"/>
        <item x="2"/>
        <item x="0"/>
        <item x="7"/>
        <item x="5"/>
        <item x="4"/>
        <item x="1"/>
        <item x="6"/>
        <item x="8"/>
        <item x="3"/>
        <item x="11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65"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7"/>
        <item x="6"/>
        <item x="14"/>
        <item x="17"/>
        <item x="13"/>
        <item x="5"/>
        <item x="16"/>
        <item x="12"/>
        <item x="15"/>
        <item x="11"/>
        <item x="3"/>
        <item x="10"/>
        <item x="9"/>
        <item x="4"/>
        <item x="8"/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8"/>
    <field x="5"/>
  </rowFields>
  <rowItems count="46">
    <i>
      <x v="39"/>
      <x v="5"/>
      <x/>
    </i>
    <i>
      <x v="63"/>
      <x v="6"/>
      <x v="1"/>
    </i>
    <i>
      <x v="50"/>
      <x v="6"/>
      <x v="2"/>
    </i>
    <i>
      <x v="73"/>
      <x v="7"/>
      <x v="3"/>
    </i>
    <i>
      <x v="64"/>
      <x v="6"/>
      <x v="4"/>
    </i>
    <i>
      <x v="67"/>
      <x v="6"/>
      <x v="5"/>
    </i>
    <i>
      <x v="54"/>
      <x v="6"/>
      <x v="6"/>
    </i>
    <i>
      <x v="37"/>
      <x v="9"/>
      <x v="7"/>
    </i>
    <i>
      <x v="28"/>
      <x v="6"/>
      <x v="8"/>
    </i>
    <i>
      <x v="93"/>
      <x v="5"/>
      <x v="9"/>
    </i>
    <i>
      <x v="49"/>
      <x v="5"/>
      <x v="10"/>
    </i>
    <i>
      <x v="88"/>
      <x v="5"/>
      <x v="11"/>
    </i>
    <i>
      <x v="52"/>
      <x v="8"/>
      <x v="12"/>
    </i>
    <i>
      <x v="60"/>
      <x v="6"/>
      <x v="13"/>
    </i>
    <i>
      <x v="94"/>
      <x v="5"/>
      <x v="13"/>
    </i>
    <i>
      <x v="31"/>
      <x v="6"/>
      <x v="14"/>
    </i>
    <i>
      <x v="48"/>
      <x v="6"/>
      <x v="15"/>
    </i>
    <i>
      <x v="10"/>
      <x v="6"/>
      <x v="15"/>
    </i>
    <i>
      <x v="69"/>
      <x v="6"/>
      <x v="16"/>
    </i>
    <i>
      <x v="62"/>
      <x v="6"/>
      <x v="17"/>
    </i>
    <i>
      <x v="15"/>
      <x v="6"/>
      <x v="18"/>
    </i>
    <i>
      <x v="2"/>
      <x v="5"/>
      <x v="18"/>
    </i>
    <i>
      <x v="55"/>
      <x v="6"/>
      <x v="19"/>
    </i>
    <i>
      <x v="3"/>
      <x v="5"/>
      <x v="20"/>
    </i>
    <i>
      <x v="20"/>
      <x v="10"/>
      <x v="21"/>
    </i>
    <i>
      <x v="105"/>
      <x v="5"/>
      <x v="21"/>
    </i>
    <i>
      <x v="104"/>
      <x v="11"/>
      <x v="22"/>
    </i>
    <i>
      <x v="33"/>
      <x v="6"/>
      <x v="22"/>
    </i>
    <i>
      <x v="95"/>
      <x v="11"/>
      <x v="23"/>
    </i>
    <i>
      <x v="72"/>
      <x v="11"/>
      <x v="24"/>
    </i>
    <i>
      <x v="29"/>
      <x v="6"/>
      <x v="25"/>
    </i>
    <i>
      <x v="14"/>
      <x v="5"/>
      <x v="26"/>
    </i>
    <i>
      <x v="66"/>
      <x v="6"/>
      <x v="26"/>
    </i>
    <i>
      <x v="99"/>
      <x v="5"/>
      <x v="26"/>
    </i>
    <i>
      <x v="18"/>
      <x v="11"/>
      <x v="26"/>
    </i>
    <i>
      <x v="40"/>
      <x v="11"/>
      <x v="26"/>
    </i>
    <i>
      <x v="11"/>
      <x v="6"/>
      <x v="26"/>
    </i>
    <i>
      <x v="106"/>
      <x v="11"/>
      <x v="26"/>
    </i>
    <i>
      <x v="65"/>
      <x v="11"/>
      <x v="26"/>
    </i>
    <i>
      <x v="36"/>
      <x v="11"/>
      <x v="26"/>
    </i>
    <i>
      <x v="102"/>
      <x v="11"/>
      <x v="26"/>
    </i>
    <i>
      <x v="35"/>
      <x v="11"/>
      <x v="26"/>
    </i>
    <i>
      <x v="81"/>
      <x v="11"/>
      <x v="26"/>
    </i>
    <i>
      <x v="41"/>
      <x v="11"/>
      <x v="26"/>
    </i>
    <i>
      <x v="70"/>
      <x v="5"/>
      <x v="26"/>
    </i>
    <i>
      <x v="53"/>
      <x v="5"/>
      <x v="26"/>
    </i>
  </rowItems>
  <colFields count="1">
    <field x="-2"/>
  </colFields>
  <colItems count="2">
    <i>
      <x/>
    </i>
    <i i="1">
      <x v="1"/>
    </i>
  </colItems>
  <pageFields count="1">
    <pageField fld="7" item="0" hier="-1"/>
  </pageFields>
  <dataFields count="2">
    <dataField name="Sum of Best 4 Score" fld="10" baseField="0" baseItem="0"/>
    <dataField name="# Races" fld="11" baseField="0" baseItem="0"/>
  </dataFields>
  <pivotTableStyleInfo name="PivotStyleLight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5.xml><?xml version="1.0" encoding="utf-8"?>
<pivotTableDefinition xmlns="http://schemas.openxmlformats.org/spreadsheetml/2006/main" name="PivotTable17" cacheId="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compact="0" compactData="0" multipleFieldFilters="0">
  <location ref="H10:L71" firstHeaderRow="0" firstDataRow="1" firstDataCol="3" rowPageCount="1" colPageCount="1"/>
  <pivotFields count="2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7">
        <item x="2"/>
        <item x="0"/>
        <item x="4"/>
        <item x="10"/>
        <item x="7"/>
        <item x="3"/>
        <item x="11"/>
        <item x="12"/>
        <item x="8"/>
        <item x="13"/>
        <item x="9"/>
        <item x="5"/>
        <item x="6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107">
        <item x="24"/>
        <item x="76"/>
        <item x="53"/>
        <item x="59"/>
        <item x="49"/>
        <item x="81"/>
        <item x="3"/>
        <item x="82"/>
        <item x="19"/>
        <item x="12"/>
        <item x="42"/>
        <item x="83"/>
        <item x="23"/>
        <item x="84"/>
        <item x="85"/>
        <item x="54"/>
        <item x="7"/>
        <item x="86"/>
        <item x="87"/>
        <item x="35"/>
        <item x="61"/>
        <item x="31"/>
        <item x="60"/>
        <item x="79"/>
        <item x="55"/>
        <item x="68"/>
        <item x="0"/>
        <item x="56"/>
        <item x="25"/>
        <item x="77"/>
        <item x="65"/>
        <item x="40"/>
        <item x="71"/>
        <item x="66"/>
        <item x="11"/>
        <item x="88"/>
        <item x="89"/>
        <item x="5"/>
        <item x="6"/>
        <item x="8"/>
        <item x="90"/>
        <item x="91"/>
        <item x="15"/>
        <item x="70"/>
        <item x="92"/>
        <item x="22"/>
        <item x="29"/>
        <item x="34"/>
        <item x="43"/>
        <item x="27"/>
        <item x="9"/>
        <item x="93"/>
        <item x="30"/>
        <item x="94"/>
        <item x="14"/>
        <item x="58"/>
        <item x="72"/>
        <item x="73"/>
        <item x="33"/>
        <item x="95"/>
        <item x="38"/>
        <item x="41"/>
        <item x="47"/>
        <item x="1"/>
        <item x="10"/>
        <item x="96"/>
        <item x="97"/>
        <item x="13"/>
        <item x="36"/>
        <item x="44"/>
        <item x="98"/>
        <item x="63"/>
        <item x="75"/>
        <item x="17"/>
        <item x="99"/>
        <item x="69"/>
        <item x="32"/>
        <item x="100"/>
        <item x="52"/>
        <item x="78"/>
        <item x="80"/>
        <item x="101"/>
        <item x="102"/>
        <item x="48"/>
        <item x="37"/>
        <item x="45"/>
        <item x="46"/>
        <item x="4"/>
        <item x="28"/>
        <item x="50"/>
        <item x="51"/>
        <item x="20"/>
        <item x="21"/>
        <item x="26"/>
        <item x="39"/>
        <item x="74"/>
        <item x="57"/>
        <item x="2"/>
        <item x="16"/>
        <item x="103"/>
        <item x="18"/>
        <item x="64"/>
        <item x="104"/>
        <item x="105"/>
        <item x="67"/>
        <item x="62"/>
        <item x="10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10"/>
        <item x="2"/>
        <item x="0"/>
        <item x="7"/>
        <item x="5"/>
        <item x="4"/>
        <item x="1"/>
        <item x="6"/>
        <item x="8"/>
        <item x="3"/>
        <item x="11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8"/>
    <field x="4"/>
  </rowFields>
  <rowItems count="61">
    <i>
      <x v="97"/>
      <x v="1"/>
      <x/>
    </i>
    <i>
      <x v="26"/>
      <x v="2"/>
      <x v="1"/>
    </i>
    <i>
      <x v="87"/>
      <x v="1"/>
      <x v="2"/>
    </i>
    <i>
      <x v="100"/>
      <x v="1"/>
      <x v="3"/>
    </i>
    <i>
      <x v="34"/>
      <x v="2"/>
      <x v="4"/>
    </i>
    <i>
      <x v="6"/>
      <x v="1"/>
      <x v="5"/>
    </i>
    <i>
      <x v="9"/>
      <x v="1"/>
      <x v="5"/>
    </i>
    <i>
      <x v="8"/>
      <x v="1"/>
      <x v="6"/>
    </i>
    <i>
      <x v="91"/>
      <x v="4"/>
      <x v="7"/>
    </i>
    <i>
      <x v="42"/>
      <x v="4"/>
      <x v="8"/>
    </i>
    <i>
      <x v="92"/>
      <x v="1"/>
      <x v="9"/>
    </i>
    <i>
      <x v="98"/>
      <x v="4"/>
      <x v="10"/>
    </i>
    <i>
      <x v="38"/>
      <x v="2"/>
      <x v="11"/>
    </i>
    <i>
      <x v="16"/>
      <x v="2"/>
      <x v="12"/>
    </i>
    <i>
      <x v="45"/>
      <x v="4"/>
      <x v="13"/>
    </i>
    <i>
      <x v="12"/>
      <x v="3"/>
      <x v="14"/>
    </i>
    <i>
      <x/>
      <x v="1"/>
      <x v="15"/>
    </i>
    <i>
      <x v="46"/>
      <x v="4"/>
      <x v="16"/>
    </i>
    <i>
      <x v="21"/>
      <x v="1"/>
      <x v="17"/>
    </i>
    <i>
      <x v="76"/>
      <x v="1"/>
      <x v="18"/>
    </i>
    <i>
      <x v="58"/>
      <x v="2"/>
      <x v="19"/>
    </i>
    <i>
      <x v="47"/>
      <x v="4"/>
      <x v="20"/>
    </i>
    <i>
      <x v="19"/>
      <x v="3"/>
      <x v="21"/>
    </i>
    <i>
      <x v="68"/>
      <x v="1"/>
      <x v="22"/>
    </i>
    <i>
      <x v="84"/>
      <x v="4"/>
      <x v="23"/>
    </i>
    <i>
      <x v="61"/>
      <x v="1"/>
      <x v="24"/>
    </i>
    <i>
      <x v="85"/>
      <x v="4"/>
      <x v="25"/>
    </i>
    <i>
      <x v="86"/>
      <x v="1"/>
      <x v="26"/>
    </i>
    <i>
      <x v="83"/>
      <x v="11"/>
      <x v="27"/>
    </i>
    <i>
      <x v="4"/>
      <x v="11"/>
      <x v="28"/>
    </i>
    <i>
      <x v="89"/>
      <x v="4"/>
      <x v="29"/>
    </i>
    <i>
      <x v="90"/>
      <x/>
      <x v="30"/>
    </i>
    <i>
      <x v="78"/>
      <x v="4"/>
      <x v="31"/>
    </i>
    <i>
      <x v="24"/>
      <x v="1"/>
      <x v="32"/>
    </i>
    <i>
      <x v="27"/>
      <x v="4"/>
      <x v="33"/>
    </i>
    <i>
      <x v="96"/>
      <x v="2"/>
      <x v="33"/>
    </i>
    <i>
      <x v="22"/>
      <x v="4"/>
      <x v="34"/>
    </i>
    <i>
      <x v="101"/>
      <x v="11"/>
      <x v="35"/>
    </i>
    <i>
      <x v="71"/>
      <x v="2"/>
      <x v="35"/>
    </i>
    <i>
      <x v="30"/>
      <x v="4"/>
      <x v="36"/>
    </i>
    <i>
      <x v="75"/>
      <x v="4"/>
      <x v="37"/>
    </i>
    <i>
      <x v="25"/>
      <x v="1"/>
      <x v="37"/>
    </i>
    <i>
      <x v="43"/>
      <x v="1"/>
      <x v="38"/>
    </i>
    <i>
      <x v="32"/>
      <x v="1"/>
      <x v="39"/>
    </i>
    <i>
      <x v="56"/>
      <x v="2"/>
      <x v="39"/>
    </i>
    <i>
      <x v="57"/>
      <x v="1"/>
      <x v="40"/>
    </i>
    <i>
      <x v="1"/>
      <x v="4"/>
      <x v="41"/>
    </i>
    <i>
      <x v="79"/>
      <x v="11"/>
      <x v="42"/>
    </i>
    <i>
      <x v="80"/>
      <x v="1"/>
      <x v="43"/>
    </i>
    <i>
      <x v="23"/>
      <x v="4"/>
      <x v="43"/>
    </i>
    <i>
      <x v="5"/>
      <x v="11"/>
      <x v="44"/>
    </i>
    <i>
      <x v="17"/>
      <x v="4"/>
      <x v="45"/>
    </i>
    <i>
      <x v="44"/>
      <x v="1"/>
      <x v="45"/>
    </i>
    <i>
      <x v="59"/>
      <x v="11"/>
      <x v="45"/>
    </i>
    <i>
      <x v="103"/>
      <x v="4"/>
      <x v="45"/>
    </i>
    <i>
      <x v="74"/>
      <x v="11"/>
      <x v="45"/>
    </i>
    <i>
      <x v="13"/>
      <x v="11"/>
      <x v="45"/>
    </i>
    <i>
      <x v="7"/>
      <x v="1"/>
      <x v="45"/>
    </i>
    <i>
      <x v="77"/>
      <x v="11"/>
      <x v="45"/>
    </i>
    <i>
      <x v="82"/>
      <x v="3"/>
      <x v="45"/>
    </i>
    <i>
      <x v="51"/>
      <x v="2"/>
      <x v="45"/>
    </i>
  </rowItems>
  <colFields count="1">
    <field x="-2"/>
  </colFields>
  <colItems count="2">
    <i>
      <x/>
    </i>
    <i i="1">
      <x v="1"/>
    </i>
  </colItems>
  <pageFields count="1">
    <pageField fld="7" item="1" hier="-1"/>
  </pageFields>
  <dataFields count="2">
    <dataField name="Sum of Best 4 Score" fld="10" baseField="0" baseItem="0"/>
    <dataField name="# Races" fld="11" baseField="0" baseItem="0"/>
  </dataFields>
  <pivotTableStyleInfo name="PivotStyleLight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6.xml><?xml version="1.0" encoding="utf-8"?>
<pivotTableDefinition xmlns="http://schemas.openxmlformats.org/spreadsheetml/2006/main" name="PivotTable16" cacheId="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compact="0" compactData="0" multipleFieldFilters="0">
  <location ref="B10:F117" firstHeaderRow="0" firstDataRow="1" firstDataCol="3" rowPageCount="1" colPageCount="1"/>
  <pivotFields count="2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5">
        <item x="2"/>
        <item x="0"/>
        <item x="1"/>
        <item x="8"/>
        <item x="4"/>
        <item x="9"/>
        <item x="10"/>
        <item x="3"/>
        <item x="11"/>
        <item x="15"/>
        <item x="12"/>
        <item x="16"/>
        <item x="5"/>
        <item x="13"/>
        <item x="17"/>
        <item x="14"/>
        <item x="6"/>
        <item x="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107">
        <item x="24"/>
        <item x="76"/>
        <item x="53"/>
        <item x="59"/>
        <item x="49"/>
        <item x="81"/>
        <item x="3"/>
        <item x="82"/>
        <item x="19"/>
        <item x="12"/>
        <item x="42"/>
        <item x="83"/>
        <item x="23"/>
        <item x="84"/>
        <item x="85"/>
        <item x="54"/>
        <item x="7"/>
        <item x="86"/>
        <item x="87"/>
        <item x="35"/>
        <item x="61"/>
        <item x="31"/>
        <item x="60"/>
        <item x="79"/>
        <item x="55"/>
        <item x="68"/>
        <item x="0"/>
        <item x="56"/>
        <item x="25"/>
        <item x="77"/>
        <item x="65"/>
        <item x="40"/>
        <item x="71"/>
        <item x="66"/>
        <item x="11"/>
        <item x="88"/>
        <item x="89"/>
        <item x="5"/>
        <item x="6"/>
        <item x="8"/>
        <item x="90"/>
        <item x="91"/>
        <item x="15"/>
        <item x="70"/>
        <item x="92"/>
        <item x="22"/>
        <item x="29"/>
        <item x="34"/>
        <item x="43"/>
        <item x="27"/>
        <item x="9"/>
        <item x="93"/>
        <item x="30"/>
        <item x="94"/>
        <item x="14"/>
        <item x="58"/>
        <item x="72"/>
        <item x="73"/>
        <item x="33"/>
        <item x="95"/>
        <item x="38"/>
        <item x="41"/>
        <item x="47"/>
        <item x="1"/>
        <item x="10"/>
        <item x="96"/>
        <item x="97"/>
        <item x="13"/>
        <item x="36"/>
        <item x="44"/>
        <item x="98"/>
        <item x="63"/>
        <item x="75"/>
        <item x="17"/>
        <item x="99"/>
        <item x="69"/>
        <item x="32"/>
        <item x="100"/>
        <item x="52"/>
        <item x="78"/>
        <item x="80"/>
        <item x="101"/>
        <item x="102"/>
        <item x="48"/>
        <item x="37"/>
        <item x="45"/>
        <item x="46"/>
        <item x="4"/>
        <item x="28"/>
        <item x="50"/>
        <item x="51"/>
        <item x="20"/>
        <item x="21"/>
        <item x="26"/>
        <item x="39"/>
        <item x="74"/>
        <item x="57"/>
        <item x="2"/>
        <item x="16"/>
        <item x="103"/>
        <item x="18"/>
        <item x="64"/>
        <item x="104"/>
        <item x="105"/>
        <item x="67"/>
        <item x="62"/>
        <item x="10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2">
        <item x="10"/>
        <item x="2"/>
        <item x="0"/>
        <item x="7"/>
        <item x="5"/>
        <item x="4"/>
        <item x="1"/>
        <item x="6"/>
        <item x="8"/>
        <item x="3"/>
        <item x="11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8"/>
    <field x="3"/>
  </rowFields>
  <rowItems count="107">
    <i>
      <x v="39"/>
      <x v="5"/>
      <x/>
    </i>
    <i>
      <x v="97"/>
      <x v="1"/>
      <x/>
    </i>
    <i>
      <x v="26"/>
      <x v="2"/>
      <x v="1"/>
    </i>
    <i>
      <x v="63"/>
      <x v="6"/>
      <x v="2"/>
    </i>
    <i>
      <x v="50"/>
      <x v="6"/>
      <x v="3"/>
    </i>
    <i>
      <x v="87"/>
      <x v="1"/>
      <x v="4"/>
    </i>
    <i>
      <x v="73"/>
      <x v="7"/>
      <x v="4"/>
    </i>
    <i>
      <x v="64"/>
      <x v="6"/>
      <x v="5"/>
    </i>
    <i>
      <x v="100"/>
      <x v="1"/>
      <x v="5"/>
    </i>
    <i>
      <x v="34"/>
      <x v="2"/>
      <x v="6"/>
    </i>
    <i>
      <x v="6"/>
      <x v="1"/>
      <x v="7"/>
    </i>
    <i>
      <x v="9"/>
      <x v="1"/>
      <x v="7"/>
    </i>
    <i>
      <x v="67"/>
      <x v="6"/>
      <x v="8"/>
    </i>
    <i>
      <x v="8"/>
      <x v="1"/>
      <x v="9"/>
    </i>
    <i>
      <x v="54"/>
      <x v="6"/>
      <x v="10"/>
    </i>
    <i>
      <x v="91"/>
      <x v="4"/>
      <x v="11"/>
    </i>
    <i>
      <x v="37"/>
      <x v="9"/>
      <x v="12"/>
    </i>
    <i>
      <x v="42"/>
      <x v="4"/>
      <x v="13"/>
    </i>
    <i>
      <x v="92"/>
      <x v="1"/>
      <x v="14"/>
    </i>
    <i>
      <x v="98"/>
      <x v="4"/>
      <x v="15"/>
    </i>
    <i>
      <x v="38"/>
      <x v="2"/>
      <x v="16"/>
    </i>
    <i>
      <x v="16"/>
      <x v="2"/>
      <x v="17"/>
    </i>
    <i>
      <x v="45"/>
      <x v="4"/>
      <x v="18"/>
    </i>
    <i>
      <x v="12"/>
      <x v="3"/>
      <x v="19"/>
    </i>
    <i>
      <x/>
      <x v="1"/>
      <x v="20"/>
    </i>
    <i>
      <x v="28"/>
      <x v="6"/>
      <x v="20"/>
    </i>
    <i>
      <x v="93"/>
      <x v="5"/>
      <x v="21"/>
    </i>
    <i>
      <x v="49"/>
      <x v="5"/>
      <x v="22"/>
    </i>
    <i>
      <x v="88"/>
      <x v="5"/>
      <x v="23"/>
    </i>
    <i>
      <x v="46"/>
      <x v="4"/>
      <x v="24"/>
    </i>
    <i>
      <x v="52"/>
      <x v="8"/>
      <x v="25"/>
    </i>
    <i>
      <x v="21"/>
      <x v="1"/>
      <x v="26"/>
    </i>
    <i>
      <x v="76"/>
      <x v="1"/>
      <x v="27"/>
    </i>
    <i>
      <x v="58"/>
      <x v="2"/>
      <x v="28"/>
    </i>
    <i>
      <x v="47"/>
      <x v="4"/>
      <x v="29"/>
    </i>
    <i>
      <x v="19"/>
      <x v="3"/>
      <x v="30"/>
    </i>
    <i>
      <x v="68"/>
      <x v="1"/>
      <x v="31"/>
    </i>
    <i>
      <x v="84"/>
      <x v="4"/>
      <x v="32"/>
    </i>
    <i>
      <x v="94"/>
      <x v="5"/>
      <x v="33"/>
    </i>
    <i>
      <x v="60"/>
      <x v="6"/>
      <x v="33"/>
    </i>
    <i>
      <x v="31"/>
      <x v="6"/>
      <x v="34"/>
    </i>
    <i>
      <x v="61"/>
      <x v="1"/>
      <x v="35"/>
    </i>
    <i>
      <x v="48"/>
      <x v="6"/>
      <x v="36"/>
    </i>
    <i>
      <x v="10"/>
      <x v="6"/>
      <x v="36"/>
    </i>
    <i>
      <x v="69"/>
      <x v="6"/>
      <x v="37"/>
    </i>
    <i>
      <x v="85"/>
      <x v="4"/>
      <x v="38"/>
    </i>
    <i>
      <x v="86"/>
      <x v="1"/>
      <x v="39"/>
    </i>
    <i>
      <x v="62"/>
      <x v="6"/>
      <x v="40"/>
    </i>
    <i>
      <x v="83"/>
      <x v="11"/>
      <x v="41"/>
    </i>
    <i>
      <x v="4"/>
      <x v="11"/>
      <x v="42"/>
    </i>
    <i>
      <x v="89"/>
      <x v="4"/>
      <x v="43"/>
    </i>
    <i>
      <x v="90"/>
      <x/>
      <x v="44"/>
    </i>
    <i>
      <x v="78"/>
      <x v="4"/>
      <x v="45"/>
    </i>
    <i>
      <x v="15"/>
      <x v="6"/>
      <x v="46"/>
    </i>
    <i>
      <x v="2"/>
      <x v="5"/>
      <x v="46"/>
    </i>
    <i>
      <x v="24"/>
      <x v="1"/>
      <x v="47"/>
    </i>
    <i>
      <x v="96"/>
      <x v="2"/>
      <x v="48"/>
    </i>
    <i>
      <x v="27"/>
      <x v="4"/>
      <x v="48"/>
    </i>
    <i>
      <x v="55"/>
      <x v="6"/>
      <x v="49"/>
    </i>
    <i>
      <x v="22"/>
      <x v="4"/>
      <x v="50"/>
    </i>
    <i>
      <x v="3"/>
      <x v="5"/>
      <x v="50"/>
    </i>
    <i>
      <x v="20"/>
      <x v="10"/>
      <x v="51"/>
    </i>
    <i>
      <x v="105"/>
      <x v="5"/>
      <x v="51"/>
    </i>
    <i>
      <x v="101"/>
      <x v="11"/>
      <x v="52"/>
    </i>
    <i>
      <x v="71"/>
      <x v="2"/>
      <x v="52"/>
    </i>
    <i>
      <x v="30"/>
      <x v="4"/>
      <x v="53"/>
    </i>
    <i>
      <x v="33"/>
      <x v="6"/>
      <x v="53"/>
    </i>
    <i>
      <x v="104"/>
      <x v="11"/>
      <x v="53"/>
    </i>
    <i>
      <x v="75"/>
      <x v="4"/>
      <x v="54"/>
    </i>
    <i>
      <x v="25"/>
      <x v="1"/>
      <x v="54"/>
    </i>
    <i>
      <x v="43"/>
      <x v="1"/>
      <x v="55"/>
    </i>
    <i>
      <x v="56"/>
      <x v="2"/>
      <x v="56"/>
    </i>
    <i>
      <x v="32"/>
      <x v="1"/>
      <x v="56"/>
    </i>
    <i>
      <x v="57"/>
      <x v="1"/>
      <x v="57"/>
    </i>
    <i>
      <x v="95"/>
      <x v="11"/>
      <x v="58"/>
    </i>
    <i>
      <x v="72"/>
      <x v="11"/>
      <x v="59"/>
    </i>
    <i>
      <x v="1"/>
      <x v="4"/>
      <x v="60"/>
    </i>
    <i>
      <x v="79"/>
      <x v="11"/>
      <x v="61"/>
    </i>
    <i>
      <x v="29"/>
      <x v="6"/>
      <x v="61"/>
    </i>
    <i>
      <x v="80"/>
      <x v="1"/>
      <x v="62"/>
    </i>
    <i>
      <x v="23"/>
      <x v="4"/>
      <x v="62"/>
    </i>
    <i>
      <x v="5"/>
      <x v="11"/>
      <x v="63"/>
    </i>
    <i>
      <x v="66"/>
      <x v="6"/>
      <x v="64"/>
    </i>
    <i>
      <x v="44"/>
      <x v="1"/>
      <x v="64"/>
    </i>
    <i>
      <x v="81"/>
      <x v="11"/>
      <x v="64"/>
    </i>
    <i>
      <x v="17"/>
      <x v="4"/>
      <x v="64"/>
    </i>
    <i>
      <x v="13"/>
      <x v="11"/>
      <x v="64"/>
    </i>
    <i>
      <x v="35"/>
      <x v="11"/>
      <x v="64"/>
    </i>
    <i>
      <x v="36"/>
      <x v="11"/>
      <x v="64"/>
    </i>
    <i>
      <x v="65"/>
      <x v="11"/>
      <x v="64"/>
    </i>
    <i>
      <x v="82"/>
      <x v="3"/>
      <x v="64"/>
    </i>
    <i>
      <x v="77"/>
      <x v="11"/>
      <x v="64"/>
    </i>
    <i>
      <x v="40"/>
      <x v="11"/>
      <x v="64"/>
    </i>
    <i>
      <x v="106"/>
      <x v="11"/>
      <x v="64"/>
    </i>
    <i>
      <x v="102"/>
      <x v="11"/>
      <x v="64"/>
    </i>
    <i>
      <x v="7"/>
      <x v="1"/>
      <x v="64"/>
    </i>
    <i>
      <x v="103"/>
      <x v="4"/>
      <x v="64"/>
    </i>
    <i>
      <x v="99"/>
      <x v="5"/>
      <x v="64"/>
    </i>
    <i>
      <x v="41"/>
      <x v="11"/>
      <x v="64"/>
    </i>
    <i>
      <x v="14"/>
      <x v="5"/>
      <x v="64"/>
    </i>
    <i>
      <x v="59"/>
      <x v="11"/>
      <x v="64"/>
    </i>
    <i>
      <x v="70"/>
      <x v="5"/>
      <x v="64"/>
    </i>
    <i>
      <x v="74"/>
      <x v="11"/>
      <x v="64"/>
    </i>
    <i>
      <x v="51"/>
      <x v="2"/>
      <x v="64"/>
    </i>
    <i>
      <x v="18"/>
      <x v="11"/>
      <x v="64"/>
    </i>
    <i>
      <x v="11"/>
      <x v="6"/>
      <x v="64"/>
    </i>
    <i>
      <x v="53"/>
      <x v="5"/>
      <x v="64"/>
    </i>
  </rowItems>
  <colFields count="1">
    <field x="-2"/>
  </colFields>
  <colItems count="2">
    <i>
      <x/>
    </i>
    <i i="1">
      <x v="1"/>
    </i>
  </colItems>
  <pageFields count="1">
    <pageField fld="7" hier="-1"/>
  </pageFields>
  <dataFields count="2">
    <dataField name="Sum of Best 4 Score" fld="10" baseField="0" baseItem="0"/>
    <dataField name="# Races" fld="11" baseField="0" baseItem="0"/>
  </dataFields>
  <pivotTableStyleInfo name="PivotStyleLight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ables/table1.xml><?xml version="1.0" encoding="utf-8"?>
<table xmlns="http://schemas.openxmlformats.org/spreadsheetml/2006/main" id="1" name="Results_tab" displayName="Results_tab" ref="A4:T111" totalsRowShown="0" headerRowDxfId="23" headerRowBorderDxfId="22" tableBorderDxfId="21" totalsRowBorderDxfId="20">
  <autoFilter ref="A4:T111"/>
  <sortState ref="A5:T111">
    <sortCondition ref="A5:A111"/>
    <sortCondition ref="G5:G111"/>
  </sortState>
  <tableColumns count="20">
    <tableColumn id="1" name="Club Rank" dataDxfId="19"/>
    <tableColumn id="15" name="Mens Rank" dataDxfId="18">
      <calculatedColumnFormula>IF(Results_tab[[#This Row],[Sex]]="M",_xlfn.RANK.EQ(Results_tab[[#This Row],[TOTAL]],mrank),"")</calculatedColumnFormula>
    </tableColumn>
    <tableColumn id="16" name="Ladies Rank" dataDxfId="17">
      <calculatedColumnFormula>IF(Results_tab[[#This Row],[Sex]]="F",_xlfn.RANK.EQ(Results_tab[[#This Row],[TOTAL]],wrank),"")</calculatedColumnFormula>
    </tableColumn>
    <tableColumn id="22" name="Club 4 Race Rank" dataDxfId="16">
      <calculatedColumnFormula>_xlfn.RANK.EQ(Results_tab[[#This Row],[Best 4 Score]],[Best 4 Score])</calculatedColumnFormula>
    </tableColumn>
    <tableColumn id="21" name="Mens 4 race Rank" dataDxfId="15">
      <calculatedColumnFormula>IF(Results_tab[[#This Row],[Sex]]="M",_xlfn.RANK.EQ(Results_tab[[#This Row],[Best 4 Score]],m4rank),"")</calculatedColumnFormula>
    </tableColumn>
    <tableColumn id="20" name="Ladies 4 race Rank" dataDxfId="14">
      <calculatedColumnFormula>IF(Results_tab[[#This Row],[Sex]]="F",_xlfn.RANK.EQ(Results_tab[[#This Row],[Best 4 Score]],w4rank),"")</calculatedColumnFormula>
    </tableColumn>
    <tableColumn id="2" name="Name" dataDxfId="13"/>
    <tableColumn id="3" name="Sex" dataDxfId="12"/>
    <tableColumn id="4" name="Age Group" dataDxfId="11"/>
    <tableColumn id="5" name="TOTAL" dataDxfId="10">
      <calculatedColumnFormula>SUM(Results_tab[[#This Row],[Herts 10K]:[St Albans Parkrun 5K]])</calculatedColumnFormula>
    </tableColumn>
    <tableColumn id="19" name="Best 4 Score" dataDxfId="9">
      <calculatedColumnFormula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calculatedColumnFormula>
    </tableColumn>
    <tableColumn id="6" name="Count of Races" dataDxfId="8">
      <calculatedColumnFormula>COUNT(Results_tab[[#This Row],[Herts 10K]:[St Albans Parkrun 5K]])</calculatedColumnFormula>
    </tableColumn>
    <tableColumn id="7" name="Herts 10K" dataDxfId="7"/>
    <tableColumn id="8" name="XC 1 (12/13): Broxbourne" dataDxfId="6"/>
    <tableColumn id="9" name="Autum Challenge" dataDxfId="5"/>
    <tableColumn id="10" name="XC 2 (11/13):  Grovelands" dataDxfId="4"/>
    <tableColumn id="11" name="XC 3 (12/13):  _x000a_St Albans" dataDxfId="3"/>
    <tableColumn id="12" name="Marathon" dataDxfId="2"/>
    <tableColumn id="13" name="St Albans Parkrun 5K" dataDxfId="1"/>
    <tableColumn id="14" name="Average" dataDxfId="0" dataCellStyle="Comma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parkrun.org.uk/stalbans/results/clubhistory?clubNum=17843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B2:R120"/>
  <sheetViews>
    <sheetView showGridLines="0" showRowColHeaders="0" tabSelected="1" zoomScale="73" zoomScaleNormal="73" workbookViewId="0">
      <pane ySplit="9" topLeftCell="A10" activePane="bottomLeft" state="frozen"/>
      <selection pane="bottomLeft" activeCell="F11" sqref="F11"/>
    </sheetView>
  </sheetViews>
  <sheetFormatPr defaultRowHeight="15"/>
  <cols>
    <col min="1" max="1" width="3.28515625" customWidth="1"/>
    <col min="2" max="2" width="20.7109375" customWidth="1"/>
    <col min="3" max="3" width="18.42578125" customWidth="1"/>
    <col min="4" max="4" width="12.85546875" customWidth="1"/>
    <col min="5" max="5" width="12.7109375" customWidth="1"/>
    <col min="6" max="6" width="7.5703125" bestFit="1" customWidth="1"/>
    <col min="8" max="8" width="20.7109375" customWidth="1"/>
    <col min="9" max="9" width="18.42578125" customWidth="1"/>
    <col min="10" max="10" width="13.85546875" customWidth="1"/>
    <col min="11" max="11" width="13.28515625" customWidth="1"/>
    <col min="12" max="12" width="8" customWidth="1"/>
    <col min="14" max="14" width="18.85546875" customWidth="1"/>
    <col min="15" max="15" width="18.42578125" customWidth="1"/>
    <col min="16" max="16" width="14.42578125" customWidth="1"/>
    <col min="17" max="17" width="13.28515625" customWidth="1"/>
    <col min="18" max="18" width="7.5703125" bestFit="1" customWidth="1"/>
  </cols>
  <sheetData>
    <row r="2" spans="2:18" ht="23.25">
      <c r="G2" s="124" t="s">
        <v>581</v>
      </c>
    </row>
    <row r="9" spans="2:18" ht="23.25">
      <c r="B9" s="124" t="s">
        <v>574</v>
      </c>
      <c r="H9" s="124" t="s">
        <v>575</v>
      </c>
      <c r="N9" s="124" t="s">
        <v>578</v>
      </c>
    </row>
    <row r="11" spans="2:18">
      <c r="B11" s="101" t="s">
        <v>61</v>
      </c>
      <c r="C11" t="s">
        <v>566</v>
      </c>
      <c r="H11" s="101" t="s">
        <v>61</v>
      </c>
      <c r="I11" t="s">
        <v>63</v>
      </c>
      <c r="N11" s="101" t="s">
        <v>61</v>
      </c>
      <c r="O11" t="s">
        <v>64</v>
      </c>
    </row>
    <row r="13" spans="2:18">
      <c r="B13" s="101" t="s">
        <v>0</v>
      </c>
      <c r="C13" s="101" t="s">
        <v>62</v>
      </c>
      <c r="D13" s="101" t="s">
        <v>565</v>
      </c>
      <c r="E13" t="s">
        <v>573</v>
      </c>
      <c r="F13" t="s">
        <v>577</v>
      </c>
      <c r="H13" s="101" t="s">
        <v>0</v>
      </c>
      <c r="I13" s="101" t="s">
        <v>62</v>
      </c>
      <c r="J13" s="101" t="s">
        <v>563</v>
      </c>
      <c r="K13" t="s">
        <v>572</v>
      </c>
      <c r="L13" t="s">
        <v>576</v>
      </c>
      <c r="N13" s="101" t="s">
        <v>0</v>
      </c>
      <c r="O13" s="101" t="s">
        <v>62</v>
      </c>
      <c r="P13" s="101" t="s">
        <v>564</v>
      </c>
      <c r="Q13" t="s">
        <v>572</v>
      </c>
      <c r="R13" t="s">
        <v>577</v>
      </c>
    </row>
    <row r="14" spans="2:18">
      <c r="B14" t="s">
        <v>207</v>
      </c>
      <c r="C14" t="s">
        <v>99</v>
      </c>
      <c r="D14">
        <v>1</v>
      </c>
      <c r="E14" s="102">
        <v>596</v>
      </c>
      <c r="F14" s="102">
        <v>6</v>
      </c>
      <c r="H14" t="s">
        <v>4</v>
      </c>
      <c r="I14" t="s">
        <v>70</v>
      </c>
      <c r="J14">
        <v>1</v>
      </c>
      <c r="K14" s="102">
        <v>596</v>
      </c>
      <c r="L14" s="102">
        <v>6</v>
      </c>
      <c r="N14" t="s">
        <v>207</v>
      </c>
      <c r="O14" t="s">
        <v>99</v>
      </c>
      <c r="P14">
        <v>1</v>
      </c>
      <c r="Q14" s="102">
        <v>596</v>
      </c>
      <c r="R14" s="102">
        <v>6</v>
      </c>
    </row>
    <row r="15" spans="2:18">
      <c r="B15" t="s">
        <v>2</v>
      </c>
      <c r="C15" t="s">
        <v>69</v>
      </c>
      <c r="D15">
        <v>1</v>
      </c>
      <c r="E15" s="102">
        <v>596</v>
      </c>
      <c r="F15" s="102">
        <v>6</v>
      </c>
      <c r="H15" t="s">
        <v>2</v>
      </c>
      <c r="I15" t="s">
        <v>69</v>
      </c>
      <c r="J15">
        <v>1</v>
      </c>
      <c r="K15" s="102">
        <v>596</v>
      </c>
      <c r="L15" s="102">
        <v>6</v>
      </c>
      <c r="N15" t="s">
        <v>31</v>
      </c>
      <c r="O15" t="s">
        <v>101</v>
      </c>
      <c r="P15">
        <v>2</v>
      </c>
      <c r="Q15" s="102">
        <v>537</v>
      </c>
      <c r="R15" s="102">
        <v>6</v>
      </c>
    </row>
    <row r="16" spans="2:18">
      <c r="B16" t="s">
        <v>4</v>
      </c>
      <c r="C16" t="s">
        <v>70</v>
      </c>
      <c r="D16">
        <v>1</v>
      </c>
      <c r="E16" s="102">
        <v>596</v>
      </c>
      <c r="F16" s="102">
        <v>6</v>
      </c>
      <c r="H16" t="s">
        <v>73</v>
      </c>
      <c r="I16" t="s">
        <v>69</v>
      </c>
      <c r="J16">
        <v>3</v>
      </c>
      <c r="K16" s="102">
        <v>558</v>
      </c>
      <c r="L16" s="102">
        <v>6</v>
      </c>
      <c r="N16" t="s">
        <v>42</v>
      </c>
      <c r="O16" t="s">
        <v>66</v>
      </c>
      <c r="P16">
        <v>3</v>
      </c>
      <c r="Q16" s="102">
        <v>493</v>
      </c>
      <c r="R16" s="102">
        <v>5</v>
      </c>
    </row>
    <row r="17" spans="2:18">
      <c r="B17" t="s">
        <v>73</v>
      </c>
      <c r="C17" t="s">
        <v>69</v>
      </c>
      <c r="D17">
        <v>4</v>
      </c>
      <c r="E17" s="102">
        <v>558</v>
      </c>
      <c r="F17" s="102">
        <v>6</v>
      </c>
      <c r="H17" t="s">
        <v>35</v>
      </c>
      <c r="I17" t="s">
        <v>69</v>
      </c>
      <c r="J17">
        <v>4</v>
      </c>
      <c r="K17" s="102">
        <v>553</v>
      </c>
      <c r="L17" s="102">
        <v>6</v>
      </c>
      <c r="N17" t="s">
        <v>135</v>
      </c>
      <c r="O17" t="s">
        <v>99</v>
      </c>
      <c r="P17">
        <v>3</v>
      </c>
      <c r="Q17" s="102">
        <v>493</v>
      </c>
      <c r="R17" s="102">
        <v>5</v>
      </c>
    </row>
    <row r="18" spans="2:18">
      <c r="B18" t="s">
        <v>35</v>
      </c>
      <c r="C18" t="s">
        <v>69</v>
      </c>
      <c r="D18">
        <v>5</v>
      </c>
      <c r="E18" s="102">
        <v>553</v>
      </c>
      <c r="F18" s="102">
        <v>6</v>
      </c>
      <c r="H18" t="s">
        <v>22</v>
      </c>
      <c r="I18" t="s">
        <v>70</v>
      </c>
      <c r="J18">
        <v>5</v>
      </c>
      <c r="K18" s="102">
        <v>515</v>
      </c>
      <c r="L18" s="102">
        <v>6</v>
      </c>
      <c r="N18" t="s">
        <v>74</v>
      </c>
      <c r="O18" t="s">
        <v>99</v>
      </c>
      <c r="P18">
        <v>5</v>
      </c>
      <c r="Q18" s="102">
        <v>483</v>
      </c>
      <c r="R18" s="102">
        <v>5</v>
      </c>
    </row>
    <row r="19" spans="2:18">
      <c r="B19" t="s">
        <v>31</v>
      </c>
      <c r="C19" t="s">
        <v>101</v>
      </c>
      <c r="D19">
        <v>6</v>
      </c>
      <c r="E19" s="102">
        <v>537</v>
      </c>
      <c r="F19" s="102">
        <v>6</v>
      </c>
      <c r="H19" t="s">
        <v>223</v>
      </c>
      <c r="I19" t="s">
        <v>70</v>
      </c>
      <c r="J19">
        <v>6</v>
      </c>
      <c r="K19" s="102">
        <v>500</v>
      </c>
      <c r="L19" s="102">
        <v>6</v>
      </c>
      <c r="N19" t="s">
        <v>27</v>
      </c>
      <c r="O19" t="s">
        <v>99</v>
      </c>
      <c r="P19">
        <v>6</v>
      </c>
      <c r="Q19" s="102">
        <v>465</v>
      </c>
      <c r="R19" s="102">
        <v>5</v>
      </c>
    </row>
    <row r="20" spans="2:18">
      <c r="B20" t="s">
        <v>22</v>
      </c>
      <c r="C20" t="s">
        <v>70</v>
      </c>
      <c r="D20">
        <v>7</v>
      </c>
      <c r="E20" s="102">
        <v>515</v>
      </c>
      <c r="F20" s="102">
        <v>6</v>
      </c>
      <c r="H20" t="s">
        <v>18</v>
      </c>
      <c r="I20" t="s">
        <v>70</v>
      </c>
      <c r="J20">
        <v>7</v>
      </c>
      <c r="K20" s="102">
        <v>470</v>
      </c>
      <c r="L20" s="102">
        <v>5</v>
      </c>
      <c r="N20" t="s">
        <v>115</v>
      </c>
      <c r="O20" t="s">
        <v>99</v>
      </c>
      <c r="P20">
        <v>7</v>
      </c>
      <c r="Q20" s="102">
        <v>462</v>
      </c>
      <c r="R20" s="102">
        <v>5</v>
      </c>
    </row>
    <row r="21" spans="2:18">
      <c r="B21" t="s">
        <v>223</v>
      </c>
      <c r="C21" t="s">
        <v>70</v>
      </c>
      <c r="D21">
        <v>8</v>
      </c>
      <c r="E21" s="102">
        <v>500</v>
      </c>
      <c r="F21" s="102">
        <v>6</v>
      </c>
      <c r="H21" t="s">
        <v>6</v>
      </c>
      <c r="I21" t="s">
        <v>69</v>
      </c>
      <c r="J21">
        <v>8</v>
      </c>
      <c r="K21" s="102">
        <v>467</v>
      </c>
      <c r="L21" s="102">
        <v>5</v>
      </c>
      <c r="N21" t="s">
        <v>17</v>
      </c>
      <c r="O21" t="s">
        <v>100</v>
      </c>
      <c r="P21">
        <v>8</v>
      </c>
      <c r="Q21" s="102">
        <v>389</v>
      </c>
      <c r="R21" s="102">
        <v>4</v>
      </c>
    </row>
    <row r="22" spans="2:18">
      <c r="B22" t="s">
        <v>135</v>
      </c>
      <c r="C22" t="s">
        <v>99</v>
      </c>
      <c r="D22">
        <v>9</v>
      </c>
      <c r="E22" s="102">
        <v>493</v>
      </c>
      <c r="F22" s="102">
        <v>5</v>
      </c>
      <c r="H22" t="s">
        <v>43</v>
      </c>
      <c r="I22" t="s">
        <v>65</v>
      </c>
      <c r="J22">
        <v>9</v>
      </c>
      <c r="K22" s="102">
        <v>445</v>
      </c>
      <c r="L22" s="102">
        <v>5</v>
      </c>
      <c r="N22" t="s">
        <v>208</v>
      </c>
      <c r="O22" t="s">
        <v>99</v>
      </c>
      <c r="P22">
        <v>9</v>
      </c>
      <c r="Q22" s="102">
        <v>294</v>
      </c>
      <c r="R22" s="102">
        <v>3</v>
      </c>
    </row>
    <row r="23" spans="2:18">
      <c r="B23" t="s">
        <v>42</v>
      </c>
      <c r="C23" t="s">
        <v>66</v>
      </c>
      <c r="D23">
        <v>9</v>
      </c>
      <c r="E23" s="102">
        <v>493</v>
      </c>
      <c r="F23" s="102">
        <v>5</v>
      </c>
      <c r="H23" t="s">
        <v>44</v>
      </c>
      <c r="I23" t="s">
        <v>65</v>
      </c>
      <c r="J23">
        <v>10</v>
      </c>
      <c r="K23" s="102">
        <v>440</v>
      </c>
      <c r="L23" s="102">
        <v>5</v>
      </c>
      <c r="N23" t="s">
        <v>20</v>
      </c>
      <c r="O23" t="s">
        <v>66</v>
      </c>
      <c r="P23">
        <v>10</v>
      </c>
      <c r="Q23" s="102">
        <v>289</v>
      </c>
      <c r="R23" s="102">
        <v>3</v>
      </c>
    </row>
    <row r="24" spans="2:18">
      <c r="B24" t="s">
        <v>74</v>
      </c>
      <c r="C24" t="s">
        <v>99</v>
      </c>
      <c r="D24">
        <v>11</v>
      </c>
      <c r="E24" s="102">
        <v>483</v>
      </c>
      <c r="F24" s="102">
        <v>5</v>
      </c>
      <c r="H24" t="s">
        <v>132</v>
      </c>
      <c r="I24" t="s">
        <v>69</v>
      </c>
      <c r="J24">
        <v>11</v>
      </c>
      <c r="K24" s="102">
        <v>387</v>
      </c>
      <c r="L24" s="102">
        <v>4</v>
      </c>
      <c r="N24" t="s">
        <v>114</v>
      </c>
      <c r="O24" t="s">
        <v>66</v>
      </c>
      <c r="P24">
        <v>11</v>
      </c>
      <c r="Q24" s="102">
        <v>285</v>
      </c>
      <c r="R24" s="102">
        <v>3</v>
      </c>
    </row>
    <row r="25" spans="2:18">
      <c r="B25" t="s">
        <v>18</v>
      </c>
      <c r="C25" t="s">
        <v>70</v>
      </c>
      <c r="D25">
        <v>12</v>
      </c>
      <c r="E25" s="102">
        <v>470</v>
      </c>
      <c r="F25" s="102">
        <v>5</v>
      </c>
      <c r="H25" t="s">
        <v>218</v>
      </c>
      <c r="I25" t="s">
        <v>69</v>
      </c>
      <c r="J25">
        <v>12</v>
      </c>
      <c r="K25" s="102">
        <v>373</v>
      </c>
      <c r="L25" s="102">
        <v>4</v>
      </c>
      <c r="N25" t="s">
        <v>267</v>
      </c>
      <c r="O25" t="s">
        <v>66</v>
      </c>
      <c r="P25">
        <v>12</v>
      </c>
      <c r="Q25" s="102">
        <v>283</v>
      </c>
      <c r="R25" s="102">
        <v>3</v>
      </c>
    </row>
    <row r="26" spans="2:18">
      <c r="B26" t="s">
        <v>6</v>
      </c>
      <c r="C26" t="s">
        <v>69</v>
      </c>
      <c r="D26">
        <v>13</v>
      </c>
      <c r="E26" s="102">
        <v>467</v>
      </c>
      <c r="F26" s="102">
        <v>5</v>
      </c>
      <c r="H26" t="s">
        <v>110</v>
      </c>
      <c r="I26" t="s">
        <v>65</v>
      </c>
      <c r="J26">
        <v>13</v>
      </c>
      <c r="K26" s="102">
        <v>368</v>
      </c>
      <c r="L26" s="102">
        <v>4</v>
      </c>
      <c r="N26" t="s">
        <v>30</v>
      </c>
      <c r="O26" t="s">
        <v>359</v>
      </c>
      <c r="P26">
        <v>13</v>
      </c>
      <c r="Q26" s="102">
        <v>268</v>
      </c>
      <c r="R26" s="102">
        <v>3</v>
      </c>
    </row>
    <row r="27" spans="2:18">
      <c r="B27" t="s">
        <v>27</v>
      </c>
      <c r="C27" t="s">
        <v>99</v>
      </c>
      <c r="D27">
        <v>14</v>
      </c>
      <c r="E27" s="102">
        <v>465</v>
      </c>
      <c r="F27" s="102">
        <v>5</v>
      </c>
      <c r="H27" t="s">
        <v>8</v>
      </c>
      <c r="I27" t="s">
        <v>69</v>
      </c>
      <c r="J27">
        <v>14</v>
      </c>
      <c r="K27" s="102">
        <v>357</v>
      </c>
      <c r="L27" s="102">
        <v>4</v>
      </c>
      <c r="N27" t="s">
        <v>24</v>
      </c>
      <c r="O27" t="s">
        <v>99</v>
      </c>
      <c r="P27">
        <v>14</v>
      </c>
      <c r="Q27" s="102">
        <v>188</v>
      </c>
      <c r="R27" s="102">
        <v>2</v>
      </c>
    </row>
    <row r="28" spans="2:18">
      <c r="B28" t="s">
        <v>115</v>
      </c>
      <c r="C28" t="s">
        <v>99</v>
      </c>
      <c r="D28">
        <v>15</v>
      </c>
      <c r="E28" s="102">
        <v>462</v>
      </c>
      <c r="F28" s="102">
        <v>5</v>
      </c>
      <c r="H28" t="s">
        <v>224</v>
      </c>
      <c r="I28" t="s">
        <v>65</v>
      </c>
      <c r="J28">
        <v>15</v>
      </c>
      <c r="K28" s="102">
        <v>321</v>
      </c>
      <c r="L28" s="102">
        <v>4</v>
      </c>
      <c r="N28" t="s">
        <v>21</v>
      </c>
      <c r="O28" t="s">
        <v>66</v>
      </c>
      <c r="P28">
        <v>14</v>
      </c>
      <c r="Q28" s="102">
        <v>188</v>
      </c>
      <c r="R28" s="102">
        <v>2</v>
      </c>
    </row>
    <row r="29" spans="2:18">
      <c r="B29" t="s">
        <v>43</v>
      </c>
      <c r="C29" t="s">
        <v>65</v>
      </c>
      <c r="D29">
        <v>16</v>
      </c>
      <c r="E29" s="102">
        <v>445</v>
      </c>
      <c r="F29" s="102">
        <v>5</v>
      </c>
      <c r="H29" t="s">
        <v>45</v>
      </c>
      <c r="I29" t="s">
        <v>71</v>
      </c>
      <c r="J29">
        <v>16</v>
      </c>
      <c r="K29" s="102">
        <v>308</v>
      </c>
      <c r="L29" s="102">
        <v>4</v>
      </c>
      <c r="N29" t="s">
        <v>137</v>
      </c>
      <c r="O29" t="s">
        <v>99</v>
      </c>
      <c r="P29">
        <v>16</v>
      </c>
      <c r="Q29" s="102">
        <v>187</v>
      </c>
      <c r="R29" s="102">
        <v>2</v>
      </c>
    </row>
    <row r="30" spans="2:18">
      <c r="B30" t="s">
        <v>44</v>
      </c>
      <c r="C30" t="s">
        <v>65</v>
      </c>
      <c r="D30">
        <v>17</v>
      </c>
      <c r="E30" s="102">
        <v>440</v>
      </c>
      <c r="F30" s="102">
        <v>5</v>
      </c>
      <c r="H30" t="s">
        <v>356</v>
      </c>
      <c r="I30" t="s">
        <v>69</v>
      </c>
      <c r="J30">
        <v>17</v>
      </c>
      <c r="K30" s="102">
        <v>294</v>
      </c>
      <c r="L30" s="102">
        <v>3</v>
      </c>
      <c r="N30" t="s">
        <v>116</v>
      </c>
      <c r="O30" t="s">
        <v>99</v>
      </c>
      <c r="P30">
        <v>17</v>
      </c>
      <c r="Q30" s="102">
        <v>178</v>
      </c>
      <c r="R30" s="102">
        <v>2</v>
      </c>
    </row>
    <row r="31" spans="2:18">
      <c r="B31" t="s">
        <v>17</v>
      </c>
      <c r="C31" t="s">
        <v>100</v>
      </c>
      <c r="D31">
        <v>18</v>
      </c>
      <c r="E31" s="102">
        <v>389</v>
      </c>
      <c r="F31" s="102">
        <v>4</v>
      </c>
      <c r="H31" t="s">
        <v>81</v>
      </c>
      <c r="I31" t="s">
        <v>65</v>
      </c>
      <c r="J31">
        <v>18</v>
      </c>
      <c r="K31" s="102">
        <v>280</v>
      </c>
      <c r="L31" s="102">
        <v>3</v>
      </c>
      <c r="N31" t="s">
        <v>29</v>
      </c>
      <c r="O31" t="s">
        <v>99</v>
      </c>
      <c r="P31">
        <v>17</v>
      </c>
      <c r="Q31" s="102">
        <v>178</v>
      </c>
      <c r="R31" s="102">
        <v>2</v>
      </c>
    </row>
    <row r="32" spans="2:18">
      <c r="B32" t="s">
        <v>132</v>
      </c>
      <c r="C32" t="s">
        <v>69</v>
      </c>
      <c r="D32">
        <v>19</v>
      </c>
      <c r="E32" s="102">
        <v>387</v>
      </c>
      <c r="F32" s="102">
        <v>4</v>
      </c>
      <c r="H32" t="s">
        <v>13</v>
      </c>
      <c r="I32" t="s">
        <v>69</v>
      </c>
      <c r="J32">
        <v>19</v>
      </c>
      <c r="K32" s="102">
        <v>265</v>
      </c>
      <c r="L32" s="102">
        <v>3</v>
      </c>
      <c r="N32" t="s">
        <v>136</v>
      </c>
      <c r="O32" t="s">
        <v>99</v>
      </c>
      <c r="P32">
        <v>19</v>
      </c>
      <c r="Q32" s="102">
        <v>177</v>
      </c>
      <c r="R32" s="102">
        <v>2</v>
      </c>
    </row>
    <row r="33" spans="2:18">
      <c r="B33" t="s">
        <v>218</v>
      </c>
      <c r="C33" t="s">
        <v>69</v>
      </c>
      <c r="D33">
        <v>20</v>
      </c>
      <c r="E33" s="102">
        <v>373</v>
      </c>
      <c r="F33" s="102">
        <v>4</v>
      </c>
      <c r="H33" t="s">
        <v>14</v>
      </c>
      <c r="I33" t="s">
        <v>69</v>
      </c>
      <c r="J33">
        <v>20</v>
      </c>
      <c r="K33" s="102">
        <v>255</v>
      </c>
      <c r="L33" s="102">
        <v>3</v>
      </c>
      <c r="N33" t="s">
        <v>213</v>
      </c>
      <c r="O33" t="s">
        <v>99</v>
      </c>
      <c r="P33">
        <v>20</v>
      </c>
      <c r="Q33" s="102">
        <v>173</v>
      </c>
      <c r="R33" s="102">
        <v>2</v>
      </c>
    </row>
    <row r="34" spans="2:18">
      <c r="B34" t="s">
        <v>110</v>
      </c>
      <c r="C34" t="s">
        <v>65</v>
      </c>
      <c r="D34">
        <v>21</v>
      </c>
      <c r="E34" s="102">
        <v>368</v>
      </c>
      <c r="F34" s="102">
        <v>4</v>
      </c>
      <c r="H34" t="s">
        <v>84</v>
      </c>
      <c r="I34" t="s">
        <v>70</v>
      </c>
      <c r="J34">
        <v>21</v>
      </c>
      <c r="K34" s="102">
        <v>253</v>
      </c>
      <c r="L34" s="102">
        <v>3</v>
      </c>
      <c r="N34" t="s">
        <v>438</v>
      </c>
      <c r="O34" t="s">
        <v>99</v>
      </c>
      <c r="P34">
        <v>21</v>
      </c>
      <c r="Q34" s="102">
        <v>97</v>
      </c>
      <c r="R34" s="102">
        <v>1</v>
      </c>
    </row>
    <row r="35" spans="2:18">
      <c r="B35" t="s">
        <v>8</v>
      </c>
      <c r="C35" t="s">
        <v>69</v>
      </c>
      <c r="D35">
        <v>22</v>
      </c>
      <c r="E35" s="102">
        <v>357</v>
      </c>
      <c r="F35" s="102">
        <v>4</v>
      </c>
      <c r="H35" t="s">
        <v>28</v>
      </c>
      <c r="I35" t="s">
        <v>65</v>
      </c>
      <c r="J35">
        <v>22</v>
      </c>
      <c r="K35" s="102">
        <v>237</v>
      </c>
      <c r="L35" s="102">
        <v>3</v>
      </c>
      <c r="N35" t="s">
        <v>551</v>
      </c>
      <c r="O35" t="s">
        <v>66</v>
      </c>
      <c r="P35">
        <v>21</v>
      </c>
      <c r="Q35" s="102">
        <v>97</v>
      </c>
      <c r="R35" s="102">
        <v>1</v>
      </c>
    </row>
    <row r="36" spans="2:18">
      <c r="B36" t="s">
        <v>224</v>
      </c>
      <c r="C36" t="s">
        <v>65</v>
      </c>
      <c r="D36">
        <v>23</v>
      </c>
      <c r="E36" s="102">
        <v>321</v>
      </c>
      <c r="F36" s="102">
        <v>4</v>
      </c>
      <c r="H36" t="s">
        <v>104</v>
      </c>
      <c r="I36" t="s">
        <v>71</v>
      </c>
      <c r="J36">
        <v>23</v>
      </c>
      <c r="K36" s="102">
        <v>230</v>
      </c>
      <c r="L36" s="102">
        <v>3</v>
      </c>
      <c r="N36" t="s">
        <v>113</v>
      </c>
      <c r="O36" t="s">
        <v>99</v>
      </c>
      <c r="P36">
        <v>23</v>
      </c>
      <c r="Q36" s="102">
        <v>93</v>
      </c>
      <c r="R36" s="102">
        <v>1</v>
      </c>
    </row>
    <row r="37" spans="2:18">
      <c r="B37" t="s">
        <v>45</v>
      </c>
      <c r="C37" t="s">
        <v>71</v>
      </c>
      <c r="D37">
        <v>24</v>
      </c>
      <c r="E37" s="102">
        <v>308</v>
      </c>
      <c r="F37" s="102">
        <v>4</v>
      </c>
      <c r="H37" t="s">
        <v>38</v>
      </c>
      <c r="I37" t="s">
        <v>69</v>
      </c>
      <c r="J37">
        <v>24</v>
      </c>
      <c r="K37" s="102">
        <v>198</v>
      </c>
      <c r="L37" s="102">
        <v>2</v>
      </c>
      <c r="N37" t="s">
        <v>210</v>
      </c>
      <c r="O37" t="s">
        <v>66</v>
      </c>
      <c r="P37">
        <v>24</v>
      </c>
      <c r="Q37" s="102">
        <v>92</v>
      </c>
      <c r="R37" s="102">
        <v>1</v>
      </c>
    </row>
    <row r="38" spans="2:18">
      <c r="B38" t="s">
        <v>208</v>
      </c>
      <c r="C38" t="s">
        <v>99</v>
      </c>
      <c r="D38">
        <v>25</v>
      </c>
      <c r="E38" s="102">
        <v>294</v>
      </c>
      <c r="F38" s="102">
        <v>3</v>
      </c>
      <c r="H38" t="s">
        <v>129</v>
      </c>
      <c r="I38" t="s">
        <v>65</v>
      </c>
      <c r="J38">
        <v>25</v>
      </c>
      <c r="K38" s="102">
        <v>194</v>
      </c>
      <c r="L38" s="102">
        <v>2</v>
      </c>
      <c r="N38" t="s">
        <v>489</v>
      </c>
      <c r="O38" t="s">
        <v>323</v>
      </c>
      <c r="P38">
        <v>25</v>
      </c>
      <c r="Q38" s="102">
        <v>91</v>
      </c>
      <c r="R38" s="102">
        <v>1</v>
      </c>
    </row>
    <row r="39" spans="2:18">
      <c r="B39" t="s">
        <v>356</v>
      </c>
      <c r="C39" t="s">
        <v>69</v>
      </c>
      <c r="D39">
        <v>25</v>
      </c>
      <c r="E39" s="102">
        <v>294</v>
      </c>
      <c r="F39" s="102">
        <v>3</v>
      </c>
      <c r="H39" t="s">
        <v>467</v>
      </c>
      <c r="I39" t="s">
        <v>69</v>
      </c>
      <c r="J39">
        <v>26</v>
      </c>
      <c r="K39" s="102">
        <v>183</v>
      </c>
      <c r="L39" s="102">
        <v>2</v>
      </c>
      <c r="N39" t="s">
        <v>118</v>
      </c>
      <c r="O39" t="s">
        <v>66</v>
      </c>
      <c r="P39">
        <v>25</v>
      </c>
      <c r="Q39" s="102">
        <v>91</v>
      </c>
      <c r="R39" s="102">
        <v>1</v>
      </c>
    </row>
    <row r="40" spans="2:18">
      <c r="B40" t="s">
        <v>20</v>
      </c>
      <c r="C40" t="s">
        <v>66</v>
      </c>
      <c r="D40">
        <v>27</v>
      </c>
      <c r="E40" s="102">
        <v>289</v>
      </c>
      <c r="F40" s="102">
        <v>3</v>
      </c>
      <c r="H40" t="s">
        <v>12</v>
      </c>
      <c r="I40" t="s">
        <v>65</v>
      </c>
      <c r="J40">
        <v>27</v>
      </c>
      <c r="K40" s="102">
        <v>176</v>
      </c>
      <c r="L40" s="102">
        <v>2</v>
      </c>
      <c r="N40" t="s">
        <v>273</v>
      </c>
      <c r="O40" t="s">
        <v>580</v>
      </c>
      <c r="P40">
        <v>27</v>
      </c>
      <c r="Q40" s="102">
        <v>89</v>
      </c>
      <c r="R40" s="102">
        <v>1</v>
      </c>
    </row>
    <row r="41" spans="2:18">
      <c r="B41" t="s">
        <v>114</v>
      </c>
      <c r="C41" t="s">
        <v>66</v>
      </c>
      <c r="D41">
        <v>28</v>
      </c>
      <c r="E41" s="102">
        <v>285</v>
      </c>
      <c r="F41" s="102">
        <v>3</v>
      </c>
      <c r="H41" t="s">
        <v>475</v>
      </c>
      <c r="I41" t="s">
        <v>69</v>
      </c>
      <c r="J41">
        <v>28</v>
      </c>
      <c r="K41" s="102">
        <v>175</v>
      </c>
      <c r="L41" s="102">
        <v>2</v>
      </c>
      <c r="N41" t="s">
        <v>272</v>
      </c>
      <c r="O41" t="s">
        <v>99</v>
      </c>
      <c r="P41">
        <v>27</v>
      </c>
      <c r="Q41" s="102">
        <v>89</v>
      </c>
      <c r="R41" s="102">
        <v>1</v>
      </c>
    </row>
    <row r="42" spans="2:18">
      <c r="B42" t="s">
        <v>267</v>
      </c>
      <c r="C42" t="s">
        <v>66</v>
      </c>
      <c r="D42">
        <v>29</v>
      </c>
      <c r="E42" s="102">
        <v>283</v>
      </c>
      <c r="F42" s="102">
        <v>3</v>
      </c>
      <c r="H42" t="s">
        <v>220</v>
      </c>
      <c r="I42" t="s">
        <v>580</v>
      </c>
      <c r="J42">
        <v>29</v>
      </c>
      <c r="K42" s="102">
        <v>167</v>
      </c>
      <c r="L42" s="102">
        <v>2</v>
      </c>
      <c r="N42" t="s">
        <v>120</v>
      </c>
      <c r="O42" t="s">
        <v>580</v>
      </c>
      <c r="P42">
        <v>29</v>
      </c>
      <c r="Q42" s="102">
        <v>84</v>
      </c>
      <c r="R42" s="102">
        <v>1</v>
      </c>
    </row>
    <row r="43" spans="2:18">
      <c r="B43" t="s">
        <v>81</v>
      </c>
      <c r="C43" t="s">
        <v>65</v>
      </c>
      <c r="D43">
        <v>30</v>
      </c>
      <c r="E43" s="102">
        <v>280</v>
      </c>
      <c r="F43" s="102">
        <v>3</v>
      </c>
      <c r="H43" t="s">
        <v>221</v>
      </c>
      <c r="I43" t="s">
        <v>580</v>
      </c>
      <c r="J43">
        <v>30</v>
      </c>
      <c r="K43" s="102">
        <v>166</v>
      </c>
      <c r="L43" s="102">
        <v>2</v>
      </c>
      <c r="N43" t="s">
        <v>212</v>
      </c>
      <c r="O43" t="s">
        <v>580</v>
      </c>
      <c r="P43">
        <v>30</v>
      </c>
      <c r="Q43" s="102">
        <v>83</v>
      </c>
      <c r="R43" s="102">
        <v>1</v>
      </c>
    </row>
    <row r="44" spans="2:18">
      <c r="B44" t="s">
        <v>30</v>
      </c>
      <c r="C44" t="s">
        <v>359</v>
      </c>
      <c r="D44">
        <v>31</v>
      </c>
      <c r="E44" s="102">
        <v>268</v>
      </c>
      <c r="F44" s="102">
        <v>3</v>
      </c>
      <c r="H44" t="s">
        <v>226</v>
      </c>
      <c r="I44" t="s">
        <v>65</v>
      </c>
      <c r="J44">
        <v>31</v>
      </c>
      <c r="K44" s="102">
        <v>152</v>
      </c>
      <c r="L44" s="102">
        <v>2</v>
      </c>
      <c r="N44" t="s">
        <v>215</v>
      </c>
      <c r="O44" t="s">
        <v>99</v>
      </c>
      <c r="P44">
        <v>31</v>
      </c>
      <c r="Q44" s="102">
        <v>80</v>
      </c>
      <c r="R44" s="102">
        <v>1</v>
      </c>
    </row>
    <row r="45" spans="2:18">
      <c r="B45" t="s">
        <v>13</v>
      </c>
      <c r="C45" t="s">
        <v>69</v>
      </c>
      <c r="D45">
        <v>32</v>
      </c>
      <c r="E45" s="102">
        <v>265</v>
      </c>
      <c r="F45" s="102">
        <v>3</v>
      </c>
      <c r="H45" t="s">
        <v>3</v>
      </c>
      <c r="I45" t="s">
        <v>281</v>
      </c>
      <c r="J45">
        <v>32</v>
      </c>
      <c r="K45" s="102">
        <v>99</v>
      </c>
      <c r="L45" s="102">
        <v>1</v>
      </c>
      <c r="N45" t="s">
        <v>11</v>
      </c>
      <c r="O45" t="s">
        <v>66</v>
      </c>
      <c r="P45">
        <v>32</v>
      </c>
      <c r="Q45" s="102">
        <v>0</v>
      </c>
      <c r="R45" s="102">
        <v>0</v>
      </c>
    </row>
    <row r="46" spans="2:18">
      <c r="B46" t="s">
        <v>14</v>
      </c>
      <c r="C46" t="s">
        <v>69</v>
      </c>
      <c r="D46">
        <v>33</v>
      </c>
      <c r="E46" s="102">
        <v>255</v>
      </c>
      <c r="F46" s="102">
        <v>3</v>
      </c>
      <c r="H46" t="s">
        <v>121</v>
      </c>
      <c r="I46" t="s">
        <v>65</v>
      </c>
      <c r="J46">
        <v>33</v>
      </c>
      <c r="K46" s="102">
        <v>98</v>
      </c>
      <c r="L46" s="102">
        <v>1</v>
      </c>
      <c r="N46" t="s">
        <v>141</v>
      </c>
      <c r="O46" t="s">
        <v>99</v>
      </c>
      <c r="P46">
        <v>32</v>
      </c>
      <c r="Q46" s="102">
        <v>0</v>
      </c>
      <c r="R46" s="102">
        <v>0</v>
      </c>
    </row>
    <row r="47" spans="2:18">
      <c r="B47" t="s">
        <v>84</v>
      </c>
      <c r="C47" t="s">
        <v>70</v>
      </c>
      <c r="D47">
        <v>34</v>
      </c>
      <c r="E47" s="102">
        <v>253</v>
      </c>
      <c r="F47" s="102">
        <v>3</v>
      </c>
      <c r="H47" t="s">
        <v>39</v>
      </c>
      <c r="I47" t="s">
        <v>69</v>
      </c>
      <c r="J47">
        <v>34</v>
      </c>
      <c r="K47" s="102">
        <v>95</v>
      </c>
      <c r="L47" s="102">
        <v>1</v>
      </c>
      <c r="N47" t="s">
        <v>46</v>
      </c>
      <c r="O47" t="s">
        <v>66</v>
      </c>
      <c r="P47">
        <v>32</v>
      </c>
      <c r="Q47" s="102">
        <v>0</v>
      </c>
      <c r="R47" s="102">
        <v>0</v>
      </c>
    </row>
    <row r="48" spans="2:18">
      <c r="B48" t="s">
        <v>28</v>
      </c>
      <c r="C48" t="s">
        <v>65</v>
      </c>
      <c r="D48">
        <v>35</v>
      </c>
      <c r="E48" s="102">
        <v>237</v>
      </c>
      <c r="F48" s="102">
        <v>3</v>
      </c>
      <c r="H48" t="s">
        <v>5</v>
      </c>
      <c r="I48" t="s">
        <v>65</v>
      </c>
      <c r="J48">
        <v>35</v>
      </c>
      <c r="K48" s="102">
        <v>94</v>
      </c>
      <c r="L48" s="102">
        <v>1</v>
      </c>
      <c r="N48" t="s">
        <v>134</v>
      </c>
      <c r="O48" t="s">
        <v>580</v>
      </c>
      <c r="P48">
        <v>32</v>
      </c>
      <c r="Q48" s="102">
        <v>0</v>
      </c>
      <c r="R48" s="102">
        <v>0</v>
      </c>
    </row>
    <row r="49" spans="2:18">
      <c r="B49" t="s">
        <v>104</v>
      </c>
      <c r="C49" t="s">
        <v>71</v>
      </c>
      <c r="D49">
        <v>36</v>
      </c>
      <c r="E49" s="102">
        <v>230</v>
      </c>
      <c r="F49" s="102">
        <v>3</v>
      </c>
      <c r="H49" t="s">
        <v>49</v>
      </c>
      <c r="I49" t="s">
        <v>70</v>
      </c>
      <c r="J49">
        <v>35</v>
      </c>
      <c r="K49" s="102">
        <v>94</v>
      </c>
      <c r="L49" s="102">
        <v>1</v>
      </c>
      <c r="N49" t="s">
        <v>125</v>
      </c>
      <c r="O49" t="s">
        <v>580</v>
      </c>
      <c r="P49">
        <v>32</v>
      </c>
      <c r="Q49" s="102">
        <v>0</v>
      </c>
      <c r="R49" s="102">
        <v>0</v>
      </c>
    </row>
    <row r="50" spans="2:18">
      <c r="B50" t="s">
        <v>38</v>
      </c>
      <c r="C50" t="s">
        <v>69</v>
      </c>
      <c r="D50">
        <v>37</v>
      </c>
      <c r="E50" s="102">
        <v>198</v>
      </c>
      <c r="F50" s="102">
        <v>2</v>
      </c>
      <c r="H50" t="s">
        <v>122</v>
      </c>
      <c r="I50" t="s">
        <v>65</v>
      </c>
      <c r="J50">
        <v>37</v>
      </c>
      <c r="K50" s="102">
        <v>92</v>
      </c>
      <c r="L50" s="102">
        <v>1</v>
      </c>
      <c r="N50" t="s">
        <v>23</v>
      </c>
      <c r="O50" t="s">
        <v>99</v>
      </c>
      <c r="P50">
        <v>32</v>
      </c>
      <c r="Q50" s="102">
        <v>0</v>
      </c>
      <c r="R50" s="102">
        <v>0</v>
      </c>
    </row>
    <row r="51" spans="2:18">
      <c r="B51" t="s">
        <v>129</v>
      </c>
      <c r="C51" t="s">
        <v>65</v>
      </c>
      <c r="D51">
        <v>38</v>
      </c>
      <c r="E51" s="102">
        <v>194</v>
      </c>
      <c r="F51" s="102">
        <v>2</v>
      </c>
      <c r="H51" t="s">
        <v>219</v>
      </c>
      <c r="I51" t="s">
        <v>580</v>
      </c>
      <c r="J51">
        <v>38</v>
      </c>
      <c r="K51" s="102">
        <v>90</v>
      </c>
      <c r="L51" s="102">
        <v>1</v>
      </c>
      <c r="N51" t="s">
        <v>131</v>
      </c>
      <c r="O51" t="s">
        <v>580</v>
      </c>
      <c r="P51">
        <v>32</v>
      </c>
      <c r="Q51" s="102">
        <v>0</v>
      </c>
      <c r="R51" s="102">
        <v>0</v>
      </c>
    </row>
    <row r="52" spans="2:18">
      <c r="B52" t="s">
        <v>21</v>
      </c>
      <c r="C52" t="s">
        <v>66</v>
      </c>
      <c r="D52">
        <v>39</v>
      </c>
      <c r="E52" s="102">
        <v>188</v>
      </c>
      <c r="F52" s="102">
        <v>2</v>
      </c>
      <c r="H52" t="s">
        <v>124</v>
      </c>
      <c r="I52" t="s">
        <v>70</v>
      </c>
      <c r="J52">
        <v>38</v>
      </c>
      <c r="K52" s="102">
        <v>90</v>
      </c>
      <c r="L52" s="102">
        <v>1</v>
      </c>
      <c r="N52" t="s">
        <v>119</v>
      </c>
      <c r="O52" t="s">
        <v>580</v>
      </c>
      <c r="P52">
        <v>32</v>
      </c>
      <c r="Q52" s="102">
        <v>0</v>
      </c>
      <c r="R52" s="102">
        <v>0</v>
      </c>
    </row>
    <row r="53" spans="2:18">
      <c r="B53" t="s">
        <v>24</v>
      </c>
      <c r="C53" t="s">
        <v>99</v>
      </c>
      <c r="D53">
        <v>39</v>
      </c>
      <c r="E53" s="102">
        <v>188</v>
      </c>
      <c r="F53" s="102">
        <v>2</v>
      </c>
      <c r="H53" t="s">
        <v>449</v>
      </c>
      <c r="I53" t="s">
        <v>65</v>
      </c>
      <c r="J53">
        <v>40</v>
      </c>
      <c r="K53" s="102">
        <v>89</v>
      </c>
      <c r="L53" s="102">
        <v>1</v>
      </c>
      <c r="N53" t="s">
        <v>130</v>
      </c>
      <c r="O53" t="s">
        <v>580</v>
      </c>
      <c r="P53">
        <v>32</v>
      </c>
      <c r="Q53" s="102">
        <v>0</v>
      </c>
      <c r="R53" s="102">
        <v>0</v>
      </c>
    </row>
    <row r="54" spans="2:18">
      <c r="B54" t="s">
        <v>137</v>
      </c>
      <c r="C54" t="s">
        <v>99</v>
      </c>
      <c r="D54">
        <v>41</v>
      </c>
      <c r="E54" s="102">
        <v>187</v>
      </c>
      <c r="F54" s="102">
        <v>2</v>
      </c>
      <c r="H54" t="s">
        <v>40</v>
      </c>
      <c r="I54" t="s">
        <v>65</v>
      </c>
      <c r="J54">
        <v>41</v>
      </c>
      <c r="K54" s="102">
        <v>88</v>
      </c>
      <c r="L54" s="102">
        <v>1</v>
      </c>
      <c r="N54" t="s">
        <v>138</v>
      </c>
      <c r="O54" t="s">
        <v>580</v>
      </c>
      <c r="P54">
        <v>32</v>
      </c>
      <c r="Q54" s="102">
        <v>0</v>
      </c>
      <c r="R54" s="102">
        <v>0</v>
      </c>
    </row>
    <row r="55" spans="2:18">
      <c r="B55" t="s">
        <v>467</v>
      </c>
      <c r="C55" t="s">
        <v>69</v>
      </c>
      <c r="D55">
        <v>42</v>
      </c>
      <c r="E55" s="102">
        <v>183</v>
      </c>
      <c r="F55" s="102">
        <v>2</v>
      </c>
      <c r="H55" t="s">
        <v>357</v>
      </c>
      <c r="I55" t="s">
        <v>69</v>
      </c>
      <c r="J55">
        <v>41</v>
      </c>
      <c r="K55" s="102">
        <v>88</v>
      </c>
      <c r="L55" s="102">
        <v>1</v>
      </c>
      <c r="N55" t="s">
        <v>111</v>
      </c>
      <c r="O55" t="s">
        <v>580</v>
      </c>
      <c r="P55">
        <v>32</v>
      </c>
      <c r="Q55" s="102">
        <v>0</v>
      </c>
      <c r="R55" s="102">
        <v>0</v>
      </c>
    </row>
    <row r="56" spans="2:18">
      <c r="B56" t="s">
        <v>116</v>
      </c>
      <c r="C56" t="s">
        <v>99</v>
      </c>
      <c r="D56">
        <v>43</v>
      </c>
      <c r="E56" s="102">
        <v>178</v>
      </c>
      <c r="F56" s="102">
        <v>2</v>
      </c>
      <c r="H56" t="s">
        <v>9</v>
      </c>
      <c r="I56" t="s">
        <v>69</v>
      </c>
      <c r="J56">
        <v>43</v>
      </c>
      <c r="K56" s="102">
        <v>87</v>
      </c>
      <c r="L56" s="102">
        <v>1</v>
      </c>
      <c r="N56" t="s">
        <v>112</v>
      </c>
      <c r="O56" t="s">
        <v>580</v>
      </c>
      <c r="P56">
        <v>32</v>
      </c>
      <c r="Q56" s="102">
        <v>0</v>
      </c>
      <c r="R56" s="102">
        <v>0</v>
      </c>
    </row>
    <row r="57" spans="2:18">
      <c r="B57" t="s">
        <v>29</v>
      </c>
      <c r="C57" t="s">
        <v>99</v>
      </c>
      <c r="D57">
        <v>43</v>
      </c>
      <c r="E57" s="102">
        <v>178</v>
      </c>
      <c r="F57" s="102">
        <v>2</v>
      </c>
      <c r="H57" t="s">
        <v>140</v>
      </c>
      <c r="I57" t="s">
        <v>69</v>
      </c>
      <c r="J57">
        <v>44</v>
      </c>
      <c r="K57" s="102">
        <v>86</v>
      </c>
      <c r="L57" s="102">
        <v>1</v>
      </c>
      <c r="N57" t="s">
        <v>117</v>
      </c>
      <c r="O57" t="s">
        <v>580</v>
      </c>
      <c r="P57">
        <v>32</v>
      </c>
      <c r="Q57" s="102">
        <v>0</v>
      </c>
      <c r="R57" s="102">
        <v>0</v>
      </c>
    </row>
    <row r="58" spans="2:18">
      <c r="B58" t="s">
        <v>136</v>
      </c>
      <c r="C58" t="s">
        <v>99</v>
      </c>
      <c r="D58">
        <v>45</v>
      </c>
      <c r="E58" s="102">
        <v>177</v>
      </c>
      <c r="F58" s="102">
        <v>2</v>
      </c>
      <c r="H58" t="s">
        <v>358</v>
      </c>
      <c r="I58" t="s">
        <v>70</v>
      </c>
      <c r="J58">
        <v>44</v>
      </c>
      <c r="K58" s="102">
        <v>86</v>
      </c>
      <c r="L58" s="102">
        <v>1</v>
      </c>
      <c r="N58" t="s">
        <v>16</v>
      </c>
      <c r="O58" t="s">
        <v>66</v>
      </c>
      <c r="P58">
        <v>32</v>
      </c>
      <c r="Q58" s="102">
        <v>0</v>
      </c>
      <c r="R58" s="102">
        <v>0</v>
      </c>
    </row>
    <row r="59" spans="2:18">
      <c r="B59" t="s">
        <v>12</v>
      </c>
      <c r="C59" t="s">
        <v>65</v>
      </c>
      <c r="D59">
        <v>46</v>
      </c>
      <c r="E59" s="102">
        <v>176</v>
      </c>
      <c r="F59" s="102">
        <v>2</v>
      </c>
      <c r="H59" t="s">
        <v>19</v>
      </c>
      <c r="I59" t="s">
        <v>69</v>
      </c>
      <c r="J59">
        <v>46</v>
      </c>
      <c r="K59" s="102">
        <v>85</v>
      </c>
      <c r="L59" s="102">
        <v>1</v>
      </c>
      <c r="N59" t="s">
        <v>82</v>
      </c>
      <c r="O59" t="s">
        <v>66</v>
      </c>
      <c r="P59">
        <v>32</v>
      </c>
      <c r="Q59" s="102">
        <v>0</v>
      </c>
      <c r="R59" s="102">
        <v>0</v>
      </c>
    </row>
    <row r="60" spans="2:18">
      <c r="B60" t="s">
        <v>475</v>
      </c>
      <c r="C60" t="s">
        <v>69</v>
      </c>
      <c r="D60">
        <v>47</v>
      </c>
      <c r="E60" s="102">
        <v>175</v>
      </c>
      <c r="F60" s="102">
        <v>2</v>
      </c>
      <c r="H60" t="s">
        <v>552</v>
      </c>
      <c r="I60" t="s">
        <v>65</v>
      </c>
      <c r="J60">
        <v>47</v>
      </c>
      <c r="K60" s="102">
        <v>81</v>
      </c>
      <c r="L60" s="102">
        <v>1</v>
      </c>
    </row>
    <row r="61" spans="2:18">
      <c r="B61" t="s">
        <v>213</v>
      </c>
      <c r="C61" t="s">
        <v>99</v>
      </c>
      <c r="D61">
        <v>48</v>
      </c>
      <c r="E61" s="102">
        <v>173</v>
      </c>
      <c r="F61" s="102">
        <v>2</v>
      </c>
      <c r="H61" t="s">
        <v>222</v>
      </c>
      <c r="I61" t="s">
        <v>580</v>
      </c>
      <c r="J61">
        <v>48</v>
      </c>
      <c r="K61" s="102">
        <v>80</v>
      </c>
      <c r="L61" s="102">
        <v>1</v>
      </c>
    </row>
    <row r="62" spans="2:18">
      <c r="B62" t="s">
        <v>220</v>
      </c>
      <c r="C62" t="s">
        <v>580</v>
      </c>
      <c r="D62">
        <v>49</v>
      </c>
      <c r="E62" s="102">
        <v>167</v>
      </c>
      <c r="F62" s="102">
        <v>2</v>
      </c>
      <c r="H62" t="s">
        <v>142</v>
      </c>
      <c r="I62" t="s">
        <v>69</v>
      </c>
      <c r="J62">
        <v>49</v>
      </c>
      <c r="K62" s="102">
        <v>79</v>
      </c>
      <c r="L62" s="102">
        <v>1</v>
      </c>
    </row>
    <row r="63" spans="2:18">
      <c r="B63" t="s">
        <v>221</v>
      </c>
      <c r="C63" t="s">
        <v>580</v>
      </c>
      <c r="D63">
        <v>50</v>
      </c>
      <c r="E63" s="102">
        <v>166</v>
      </c>
      <c r="F63" s="102">
        <v>2</v>
      </c>
      <c r="H63" t="s">
        <v>47</v>
      </c>
      <c r="I63" t="s">
        <v>65</v>
      </c>
      <c r="J63">
        <v>49</v>
      </c>
      <c r="K63" s="102">
        <v>79</v>
      </c>
      <c r="L63" s="102">
        <v>1</v>
      </c>
    </row>
    <row r="64" spans="2:18">
      <c r="B64" t="s">
        <v>226</v>
      </c>
      <c r="C64" t="s">
        <v>65</v>
      </c>
      <c r="D64">
        <v>51</v>
      </c>
      <c r="E64" s="102">
        <v>152</v>
      </c>
      <c r="F64" s="102">
        <v>2</v>
      </c>
      <c r="H64" t="s">
        <v>225</v>
      </c>
      <c r="I64" t="s">
        <v>580</v>
      </c>
      <c r="J64">
        <v>51</v>
      </c>
      <c r="K64" s="102">
        <v>73</v>
      </c>
      <c r="L64" s="102">
        <v>1</v>
      </c>
    </row>
    <row r="65" spans="2:12">
      <c r="B65" t="s">
        <v>3</v>
      </c>
      <c r="C65" t="s">
        <v>281</v>
      </c>
      <c r="D65">
        <v>52</v>
      </c>
      <c r="E65" s="102">
        <v>99</v>
      </c>
      <c r="F65" s="102">
        <v>1</v>
      </c>
      <c r="H65" t="s">
        <v>139</v>
      </c>
      <c r="I65" t="s">
        <v>65</v>
      </c>
      <c r="J65">
        <v>52</v>
      </c>
      <c r="K65" s="102">
        <v>0</v>
      </c>
      <c r="L65" s="102">
        <v>0</v>
      </c>
    </row>
    <row r="66" spans="2:12">
      <c r="B66" t="s">
        <v>121</v>
      </c>
      <c r="C66" t="s">
        <v>65</v>
      </c>
      <c r="D66">
        <v>53</v>
      </c>
      <c r="E66" s="102">
        <v>98</v>
      </c>
      <c r="F66" s="102">
        <v>1</v>
      </c>
      <c r="H66" t="s">
        <v>10</v>
      </c>
      <c r="I66" t="s">
        <v>69</v>
      </c>
      <c r="J66">
        <v>52</v>
      </c>
      <c r="K66" s="102">
        <v>0</v>
      </c>
      <c r="L66" s="102">
        <v>0</v>
      </c>
    </row>
    <row r="67" spans="2:12">
      <c r="B67" t="s">
        <v>438</v>
      </c>
      <c r="C67" t="s">
        <v>99</v>
      </c>
      <c r="D67">
        <v>54</v>
      </c>
      <c r="E67" s="102">
        <v>97</v>
      </c>
      <c r="F67" s="102">
        <v>1</v>
      </c>
      <c r="H67" t="s">
        <v>123</v>
      </c>
      <c r="I67" t="s">
        <v>580</v>
      </c>
      <c r="J67">
        <v>52</v>
      </c>
      <c r="K67" s="102">
        <v>0</v>
      </c>
      <c r="L67" s="102">
        <v>0</v>
      </c>
    </row>
    <row r="68" spans="2:12">
      <c r="B68" t="s">
        <v>551</v>
      </c>
      <c r="C68" t="s">
        <v>66</v>
      </c>
      <c r="D68">
        <v>54</v>
      </c>
      <c r="E68" s="102">
        <v>97</v>
      </c>
      <c r="F68" s="102">
        <v>1</v>
      </c>
      <c r="H68" t="s">
        <v>7</v>
      </c>
      <c r="I68" t="s">
        <v>65</v>
      </c>
      <c r="J68">
        <v>52</v>
      </c>
      <c r="K68" s="102">
        <v>0</v>
      </c>
      <c r="L68" s="102">
        <v>0</v>
      </c>
    </row>
    <row r="69" spans="2:12">
      <c r="B69" t="s">
        <v>39</v>
      </c>
      <c r="C69" t="s">
        <v>69</v>
      </c>
      <c r="D69">
        <v>56</v>
      </c>
      <c r="E69" s="102">
        <v>95</v>
      </c>
      <c r="F69" s="102">
        <v>1</v>
      </c>
      <c r="H69" t="s">
        <v>133</v>
      </c>
      <c r="I69" t="s">
        <v>580</v>
      </c>
      <c r="J69">
        <v>52</v>
      </c>
      <c r="K69" s="102">
        <v>0</v>
      </c>
      <c r="L69" s="102">
        <v>0</v>
      </c>
    </row>
    <row r="70" spans="2:12">
      <c r="B70" t="s">
        <v>49</v>
      </c>
      <c r="C70" t="s">
        <v>70</v>
      </c>
      <c r="D70">
        <v>57</v>
      </c>
      <c r="E70" s="102">
        <v>94</v>
      </c>
      <c r="F70" s="102">
        <v>1</v>
      </c>
      <c r="H70" t="s">
        <v>126</v>
      </c>
      <c r="I70" t="s">
        <v>580</v>
      </c>
      <c r="J70">
        <v>52</v>
      </c>
      <c r="K70" s="102">
        <v>0</v>
      </c>
      <c r="L70" s="102">
        <v>0</v>
      </c>
    </row>
    <row r="71" spans="2:12">
      <c r="B71" t="s">
        <v>5</v>
      </c>
      <c r="C71" t="s">
        <v>65</v>
      </c>
      <c r="D71">
        <v>57</v>
      </c>
      <c r="E71" s="102">
        <v>94</v>
      </c>
      <c r="F71" s="102">
        <v>1</v>
      </c>
      <c r="H71" t="s">
        <v>48</v>
      </c>
      <c r="I71" t="s">
        <v>69</v>
      </c>
      <c r="J71">
        <v>52</v>
      </c>
      <c r="K71" s="102">
        <v>0</v>
      </c>
      <c r="L71" s="102">
        <v>0</v>
      </c>
    </row>
    <row r="72" spans="2:12">
      <c r="B72" t="s">
        <v>113</v>
      </c>
      <c r="C72" t="s">
        <v>99</v>
      </c>
      <c r="D72">
        <v>59</v>
      </c>
      <c r="E72" s="102">
        <v>93</v>
      </c>
      <c r="F72" s="102">
        <v>1</v>
      </c>
      <c r="H72" t="s">
        <v>127</v>
      </c>
      <c r="I72" t="s">
        <v>580</v>
      </c>
      <c r="J72">
        <v>52</v>
      </c>
      <c r="K72" s="102">
        <v>0</v>
      </c>
      <c r="L72" s="102">
        <v>0</v>
      </c>
    </row>
    <row r="73" spans="2:12">
      <c r="B73" t="s">
        <v>122</v>
      </c>
      <c r="C73" t="s">
        <v>65</v>
      </c>
      <c r="D73">
        <v>60</v>
      </c>
      <c r="E73" s="102">
        <v>92</v>
      </c>
      <c r="F73" s="102">
        <v>1</v>
      </c>
      <c r="H73" t="s">
        <v>26</v>
      </c>
      <c r="I73" t="s">
        <v>71</v>
      </c>
      <c r="J73">
        <v>52</v>
      </c>
      <c r="K73" s="102">
        <v>0</v>
      </c>
      <c r="L73" s="102">
        <v>0</v>
      </c>
    </row>
    <row r="74" spans="2:12">
      <c r="B74" t="s">
        <v>210</v>
      </c>
      <c r="C74" t="s">
        <v>66</v>
      </c>
      <c r="D74">
        <v>60</v>
      </c>
      <c r="E74" s="102">
        <v>92</v>
      </c>
      <c r="F74" s="102">
        <v>1</v>
      </c>
      <c r="H74" t="s">
        <v>25</v>
      </c>
      <c r="I74" t="s">
        <v>70</v>
      </c>
      <c r="J74">
        <v>52</v>
      </c>
      <c r="K74" s="102">
        <v>0</v>
      </c>
      <c r="L74" s="102">
        <v>0</v>
      </c>
    </row>
    <row r="75" spans="2:12">
      <c r="B75" t="s">
        <v>489</v>
      </c>
      <c r="C75" t="s">
        <v>323</v>
      </c>
      <c r="D75">
        <v>62</v>
      </c>
      <c r="E75" s="102">
        <v>91</v>
      </c>
      <c r="F75" s="102">
        <v>1</v>
      </c>
    </row>
    <row r="76" spans="2:12">
      <c r="B76" t="s">
        <v>118</v>
      </c>
      <c r="C76" t="s">
        <v>66</v>
      </c>
      <c r="D76">
        <v>62</v>
      </c>
      <c r="E76" s="102">
        <v>91</v>
      </c>
      <c r="F76" s="102">
        <v>1</v>
      </c>
    </row>
    <row r="77" spans="2:12">
      <c r="B77" t="s">
        <v>219</v>
      </c>
      <c r="C77" t="s">
        <v>580</v>
      </c>
      <c r="D77">
        <v>64</v>
      </c>
      <c r="E77" s="102">
        <v>90</v>
      </c>
      <c r="F77" s="102">
        <v>1</v>
      </c>
    </row>
    <row r="78" spans="2:12">
      <c r="B78" t="s">
        <v>124</v>
      </c>
      <c r="C78" t="s">
        <v>70</v>
      </c>
      <c r="D78">
        <v>64</v>
      </c>
      <c r="E78" s="102">
        <v>90</v>
      </c>
      <c r="F78" s="102">
        <v>1</v>
      </c>
    </row>
    <row r="79" spans="2:12">
      <c r="B79" t="s">
        <v>449</v>
      </c>
      <c r="C79" t="s">
        <v>65</v>
      </c>
      <c r="D79">
        <v>66</v>
      </c>
      <c r="E79" s="102">
        <v>89</v>
      </c>
      <c r="F79" s="102">
        <v>1</v>
      </c>
    </row>
    <row r="80" spans="2:12">
      <c r="B80" t="s">
        <v>272</v>
      </c>
      <c r="C80" t="s">
        <v>99</v>
      </c>
      <c r="D80">
        <v>66</v>
      </c>
      <c r="E80" s="102">
        <v>89</v>
      </c>
      <c r="F80" s="102">
        <v>1</v>
      </c>
    </row>
    <row r="81" spans="2:6">
      <c r="B81" t="s">
        <v>273</v>
      </c>
      <c r="C81" t="s">
        <v>580</v>
      </c>
      <c r="D81">
        <v>66</v>
      </c>
      <c r="E81" s="102">
        <v>89</v>
      </c>
      <c r="F81" s="102">
        <v>1</v>
      </c>
    </row>
    <row r="82" spans="2:6">
      <c r="B82" t="s">
        <v>40</v>
      </c>
      <c r="C82" t="s">
        <v>65</v>
      </c>
      <c r="D82">
        <v>69</v>
      </c>
      <c r="E82" s="102">
        <v>88</v>
      </c>
      <c r="F82" s="102">
        <v>1</v>
      </c>
    </row>
    <row r="83" spans="2:6">
      <c r="B83" t="s">
        <v>357</v>
      </c>
      <c r="C83" t="s">
        <v>69</v>
      </c>
      <c r="D83">
        <v>69</v>
      </c>
      <c r="E83" s="102">
        <v>88</v>
      </c>
      <c r="F83" s="102">
        <v>1</v>
      </c>
    </row>
    <row r="84" spans="2:6">
      <c r="B84" t="s">
        <v>9</v>
      </c>
      <c r="C84" t="s">
        <v>69</v>
      </c>
      <c r="D84">
        <v>71</v>
      </c>
      <c r="E84" s="102">
        <v>87</v>
      </c>
      <c r="F84" s="102">
        <v>1</v>
      </c>
    </row>
    <row r="85" spans="2:6">
      <c r="B85" t="s">
        <v>358</v>
      </c>
      <c r="C85" t="s">
        <v>70</v>
      </c>
      <c r="D85">
        <v>72</v>
      </c>
      <c r="E85" s="102">
        <v>86</v>
      </c>
      <c r="F85" s="102">
        <v>1</v>
      </c>
    </row>
    <row r="86" spans="2:6">
      <c r="B86" t="s">
        <v>140</v>
      </c>
      <c r="C86" t="s">
        <v>69</v>
      </c>
      <c r="D86">
        <v>72</v>
      </c>
      <c r="E86" s="102">
        <v>86</v>
      </c>
      <c r="F86" s="102">
        <v>1</v>
      </c>
    </row>
    <row r="87" spans="2:6">
      <c r="B87" t="s">
        <v>19</v>
      </c>
      <c r="C87" t="s">
        <v>69</v>
      </c>
      <c r="D87">
        <v>74</v>
      </c>
      <c r="E87" s="102">
        <v>85</v>
      </c>
      <c r="F87" s="102">
        <v>1</v>
      </c>
    </row>
    <row r="88" spans="2:6">
      <c r="B88" t="s">
        <v>120</v>
      </c>
      <c r="C88" t="s">
        <v>580</v>
      </c>
      <c r="D88">
        <v>75</v>
      </c>
      <c r="E88" s="102">
        <v>84</v>
      </c>
      <c r="F88" s="102">
        <v>1</v>
      </c>
    </row>
    <row r="89" spans="2:6">
      <c r="B89" t="s">
        <v>212</v>
      </c>
      <c r="C89" t="s">
        <v>580</v>
      </c>
      <c r="D89">
        <v>76</v>
      </c>
      <c r="E89" s="102">
        <v>83</v>
      </c>
      <c r="F89" s="102">
        <v>1</v>
      </c>
    </row>
    <row r="90" spans="2:6">
      <c r="B90" t="s">
        <v>552</v>
      </c>
      <c r="C90" t="s">
        <v>65</v>
      </c>
      <c r="D90">
        <v>77</v>
      </c>
      <c r="E90" s="102">
        <v>81</v>
      </c>
      <c r="F90" s="102">
        <v>1</v>
      </c>
    </row>
    <row r="91" spans="2:6">
      <c r="B91" t="s">
        <v>222</v>
      </c>
      <c r="C91" t="s">
        <v>580</v>
      </c>
      <c r="D91">
        <v>78</v>
      </c>
      <c r="E91" s="102">
        <v>80</v>
      </c>
      <c r="F91" s="102">
        <v>1</v>
      </c>
    </row>
    <row r="92" spans="2:6">
      <c r="B92" t="s">
        <v>215</v>
      </c>
      <c r="C92" t="s">
        <v>99</v>
      </c>
      <c r="D92">
        <v>78</v>
      </c>
      <c r="E92" s="102">
        <v>80</v>
      </c>
      <c r="F92" s="102">
        <v>1</v>
      </c>
    </row>
    <row r="93" spans="2:6">
      <c r="B93" t="s">
        <v>142</v>
      </c>
      <c r="C93" t="s">
        <v>69</v>
      </c>
      <c r="D93">
        <v>80</v>
      </c>
      <c r="E93" s="102">
        <v>79</v>
      </c>
      <c r="F93" s="102">
        <v>1</v>
      </c>
    </row>
    <row r="94" spans="2:6">
      <c r="B94" t="s">
        <v>47</v>
      </c>
      <c r="C94" t="s">
        <v>65</v>
      </c>
      <c r="D94">
        <v>80</v>
      </c>
      <c r="E94" s="102">
        <v>79</v>
      </c>
      <c r="F94" s="102">
        <v>1</v>
      </c>
    </row>
    <row r="95" spans="2:6">
      <c r="B95" t="s">
        <v>225</v>
      </c>
      <c r="C95" t="s">
        <v>580</v>
      </c>
      <c r="D95">
        <v>82</v>
      </c>
      <c r="E95" s="102">
        <v>73</v>
      </c>
      <c r="F95" s="102">
        <v>1</v>
      </c>
    </row>
    <row r="96" spans="2:6">
      <c r="B96" t="s">
        <v>141</v>
      </c>
      <c r="C96" t="s">
        <v>99</v>
      </c>
      <c r="D96">
        <v>83</v>
      </c>
      <c r="E96" s="102">
        <v>0</v>
      </c>
      <c r="F96" s="102">
        <v>0</v>
      </c>
    </row>
    <row r="97" spans="2:6">
      <c r="B97" t="s">
        <v>10</v>
      </c>
      <c r="C97" t="s">
        <v>69</v>
      </c>
      <c r="D97">
        <v>83</v>
      </c>
      <c r="E97" s="102">
        <v>0</v>
      </c>
      <c r="F97" s="102">
        <v>0</v>
      </c>
    </row>
    <row r="98" spans="2:6">
      <c r="B98" t="s">
        <v>112</v>
      </c>
      <c r="C98" t="s">
        <v>580</v>
      </c>
      <c r="D98">
        <v>83</v>
      </c>
      <c r="E98" s="102">
        <v>0</v>
      </c>
      <c r="F98" s="102">
        <v>0</v>
      </c>
    </row>
    <row r="99" spans="2:6">
      <c r="B99" t="s">
        <v>139</v>
      </c>
      <c r="C99" t="s">
        <v>65</v>
      </c>
      <c r="D99">
        <v>83</v>
      </c>
      <c r="E99" s="102">
        <v>0</v>
      </c>
      <c r="F99" s="102">
        <v>0</v>
      </c>
    </row>
    <row r="100" spans="2:6">
      <c r="B100" t="s">
        <v>126</v>
      </c>
      <c r="C100" t="s">
        <v>580</v>
      </c>
      <c r="D100">
        <v>83</v>
      </c>
      <c r="E100" s="102">
        <v>0</v>
      </c>
      <c r="F100" s="102">
        <v>0</v>
      </c>
    </row>
    <row r="101" spans="2:6">
      <c r="B101" t="s">
        <v>111</v>
      </c>
      <c r="C101" t="s">
        <v>580</v>
      </c>
      <c r="D101">
        <v>83</v>
      </c>
      <c r="E101" s="102">
        <v>0</v>
      </c>
      <c r="F101" s="102">
        <v>0</v>
      </c>
    </row>
    <row r="102" spans="2:6">
      <c r="B102" t="s">
        <v>130</v>
      </c>
      <c r="C102" t="s">
        <v>580</v>
      </c>
      <c r="D102">
        <v>83</v>
      </c>
      <c r="E102" s="102">
        <v>0</v>
      </c>
      <c r="F102" s="102">
        <v>0</v>
      </c>
    </row>
    <row r="103" spans="2:6">
      <c r="B103" t="s">
        <v>119</v>
      </c>
      <c r="C103" t="s">
        <v>580</v>
      </c>
      <c r="D103">
        <v>83</v>
      </c>
      <c r="E103" s="102">
        <v>0</v>
      </c>
      <c r="F103" s="102">
        <v>0</v>
      </c>
    </row>
    <row r="104" spans="2:6">
      <c r="B104" t="s">
        <v>26</v>
      </c>
      <c r="C104" t="s">
        <v>71</v>
      </c>
      <c r="D104">
        <v>83</v>
      </c>
      <c r="E104" s="102">
        <v>0</v>
      </c>
      <c r="F104" s="102">
        <v>0</v>
      </c>
    </row>
    <row r="105" spans="2:6">
      <c r="B105" t="s">
        <v>127</v>
      </c>
      <c r="C105" t="s">
        <v>580</v>
      </c>
      <c r="D105">
        <v>83</v>
      </c>
      <c r="E105" s="102">
        <v>0</v>
      </c>
      <c r="F105" s="102">
        <v>0</v>
      </c>
    </row>
    <row r="106" spans="2:6">
      <c r="B106" t="s">
        <v>125</v>
      </c>
      <c r="C106" t="s">
        <v>580</v>
      </c>
      <c r="D106">
        <v>83</v>
      </c>
      <c r="E106" s="102">
        <v>0</v>
      </c>
      <c r="F106" s="102">
        <v>0</v>
      </c>
    </row>
    <row r="107" spans="2:6">
      <c r="B107" t="s">
        <v>131</v>
      </c>
      <c r="C107" t="s">
        <v>580</v>
      </c>
      <c r="D107">
        <v>83</v>
      </c>
      <c r="E107" s="102">
        <v>0</v>
      </c>
      <c r="F107" s="102">
        <v>0</v>
      </c>
    </row>
    <row r="108" spans="2:6">
      <c r="B108" t="s">
        <v>138</v>
      </c>
      <c r="C108" t="s">
        <v>580</v>
      </c>
      <c r="D108">
        <v>83</v>
      </c>
      <c r="E108" s="102">
        <v>0</v>
      </c>
      <c r="F108" s="102">
        <v>0</v>
      </c>
    </row>
    <row r="109" spans="2:6">
      <c r="B109" t="s">
        <v>48</v>
      </c>
      <c r="C109" t="s">
        <v>69</v>
      </c>
      <c r="D109">
        <v>83</v>
      </c>
      <c r="E109" s="102">
        <v>0</v>
      </c>
      <c r="F109" s="102">
        <v>0</v>
      </c>
    </row>
    <row r="110" spans="2:6">
      <c r="B110" t="s">
        <v>7</v>
      </c>
      <c r="C110" t="s">
        <v>65</v>
      </c>
      <c r="D110">
        <v>83</v>
      </c>
      <c r="E110" s="102">
        <v>0</v>
      </c>
      <c r="F110" s="102">
        <v>0</v>
      </c>
    </row>
    <row r="111" spans="2:6">
      <c r="B111" t="s">
        <v>46</v>
      </c>
      <c r="C111" t="s">
        <v>66</v>
      </c>
      <c r="D111">
        <v>83</v>
      </c>
      <c r="E111" s="102">
        <v>0</v>
      </c>
      <c r="F111" s="102">
        <v>0</v>
      </c>
    </row>
    <row r="112" spans="2:6">
      <c r="B112" t="s">
        <v>117</v>
      </c>
      <c r="C112" t="s">
        <v>580</v>
      </c>
      <c r="D112">
        <v>83</v>
      </c>
      <c r="E112" s="102">
        <v>0</v>
      </c>
      <c r="F112" s="102">
        <v>0</v>
      </c>
    </row>
    <row r="113" spans="2:6">
      <c r="B113" t="s">
        <v>11</v>
      </c>
      <c r="C113" t="s">
        <v>66</v>
      </c>
      <c r="D113">
        <v>83</v>
      </c>
      <c r="E113" s="102">
        <v>0</v>
      </c>
      <c r="F113" s="102">
        <v>0</v>
      </c>
    </row>
    <row r="114" spans="2:6">
      <c r="B114" t="s">
        <v>123</v>
      </c>
      <c r="C114" t="s">
        <v>580</v>
      </c>
      <c r="D114">
        <v>83</v>
      </c>
      <c r="E114" s="102">
        <v>0</v>
      </c>
      <c r="F114" s="102">
        <v>0</v>
      </c>
    </row>
    <row r="115" spans="2:6">
      <c r="B115" t="s">
        <v>16</v>
      </c>
      <c r="C115" t="s">
        <v>66</v>
      </c>
      <c r="D115">
        <v>83</v>
      </c>
      <c r="E115" s="102">
        <v>0</v>
      </c>
      <c r="F115" s="102">
        <v>0</v>
      </c>
    </row>
    <row r="116" spans="2:6">
      <c r="B116" t="s">
        <v>133</v>
      </c>
      <c r="C116" t="s">
        <v>580</v>
      </c>
      <c r="D116">
        <v>83</v>
      </c>
      <c r="E116" s="102">
        <v>0</v>
      </c>
      <c r="F116" s="102">
        <v>0</v>
      </c>
    </row>
    <row r="117" spans="2:6">
      <c r="B117" t="s">
        <v>25</v>
      </c>
      <c r="C117" t="s">
        <v>70</v>
      </c>
      <c r="D117">
        <v>83</v>
      </c>
      <c r="E117" s="102">
        <v>0</v>
      </c>
      <c r="F117" s="102">
        <v>0</v>
      </c>
    </row>
    <row r="118" spans="2:6">
      <c r="B118" t="s">
        <v>134</v>
      </c>
      <c r="C118" t="s">
        <v>580</v>
      </c>
      <c r="D118">
        <v>83</v>
      </c>
      <c r="E118" s="102">
        <v>0</v>
      </c>
      <c r="F118" s="102">
        <v>0</v>
      </c>
    </row>
    <row r="119" spans="2:6">
      <c r="B119" t="s">
        <v>23</v>
      </c>
      <c r="C119" t="s">
        <v>99</v>
      </c>
      <c r="D119">
        <v>83</v>
      </c>
      <c r="E119" s="102">
        <v>0</v>
      </c>
      <c r="F119" s="102">
        <v>0</v>
      </c>
    </row>
    <row r="120" spans="2:6">
      <c r="B120" t="s">
        <v>82</v>
      </c>
      <c r="C120" t="s">
        <v>66</v>
      </c>
      <c r="D120">
        <v>83</v>
      </c>
      <c r="E120" s="102">
        <v>0</v>
      </c>
      <c r="F120" s="102">
        <v>0</v>
      </c>
    </row>
  </sheetData>
  <pageMargins left="0.39370078740157483" right="0.35433070866141736" top="0.39370078740157483" bottom="0.43307086614173229" header="0.31496062992125984" footer="0.31496062992125984"/>
  <pageSetup paperSize="9" scale="57" fitToHeight="3" orientation="landscape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I41"/>
  <sheetViews>
    <sheetView topLeftCell="A3" zoomScaleNormal="100" workbookViewId="0">
      <selection activeCell="C4" sqref="C4"/>
    </sheetView>
  </sheetViews>
  <sheetFormatPr defaultRowHeight="15"/>
  <cols>
    <col min="1" max="1" width="13.85546875" style="2" bestFit="1" customWidth="1"/>
    <col min="2" max="2" width="13.85546875" bestFit="1" customWidth="1"/>
    <col min="3" max="3" width="20.7109375" bestFit="1" customWidth="1"/>
    <col min="5" max="5" width="11.42578125" style="2" customWidth="1"/>
    <col min="7" max="7" width="9.140625" style="2"/>
    <col min="8" max="8" width="31.7109375" bestFit="1" customWidth="1"/>
  </cols>
  <sheetData>
    <row r="1" spans="1:9">
      <c r="E1" s="35" t="s">
        <v>79</v>
      </c>
    </row>
    <row r="2" spans="1:9">
      <c r="E2" s="2" t="s">
        <v>143</v>
      </c>
    </row>
    <row r="4" spans="1:9">
      <c r="A4" s="2" t="s">
        <v>360</v>
      </c>
      <c r="B4" s="58" t="s">
        <v>361</v>
      </c>
      <c r="E4"/>
    </row>
    <row r="7" spans="1:9">
      <c r="A7" s="31" t="s">
        <v>153</v>
      </c>
      <c r="B7" s="31" t="s">
        <v>154</v>
      </c>
      <c r="C7" s="31" t="s">
        <v>243</v>
      </c>
      <c r="D7" s="6" t="s">
        <v>155</v>
      </c>
      <c r="E7" s="6" t="s">
        <v>33</v>
      </c>
      <c r="F7" s="31" t="s">
        <v>156</v>
      </c>
      <c r="G7" s="6" t="s">
        <v>68</v>
      </c>
      <c r="H7" s="6" t="s">
        <v>269</v>
      </c>
    </row>
    <row r="8" spans="1:9">
      <c r="A8" s="36" t="s">
        <v>192</v>
      </c>
      <c r="B8" s="36" t="s">
        <v>193</v>
      </c>
      <c r="C8" s="36" t="s">
        <v>258</v>
      </c>
      <c r="D8" s="37" t="s">
        <v>63</v>
      </c>
      <c r="E8" s="38">
        <v>41167</v>
      </c>
      <c r="F8" s="47">
        <v>1.9907407407407408E-2</v>
      </c>
      <c r="G8" s="37">
        <v>83</v>
      </c>
      <c r="I8" s="33"/>
    </row>
    <row r="9" spans="1:9">
      <c r="A9" s="36" t="s">
        <v>181</v>
      </c>
      <c r="B9" s="36" t="s">
        <v>234</v>
      </c>
      <c r="C9" t="s">
        <v>271</v>
      </c>
      <c r="D9" s="2" t="s">
        <v>63</v>
      </c>
      <c r="E9" s="38">
        <v>41223</v>
      </c>
      <c r="F9" s="47">
        <v>1.3599537037037037E-2</v>
      </c>
      <c r="G9" s="37">
        <v>93</v>
      </c>
      <c r="H9" s="33"/>
      <c r="I9" s="33"/>
    </row>
    <row r="10" spans="1:9">
      <c r="A10" s="36" t="s">
        <v>181</v>
      </c>
      <c r="B10" s="36" t="s">
        <v>158</v>
      </c>
      <c r="C10" s="36" t="s">
        <v>250</v>
      </c>
      <c r="D10" s="37" t="s">
        <v>63</v>
      </c>
      <c r="E10" s="38">
        <v>41167</v>
      </c>
      <c r="F10" s="47">
        <v>1.357638888888889E-2</v>
      </c>
      <c r="G10" s="37">
        <v>94</v>
      </c>
      <c r="H10" s="33"/>
      <c r="I10" s="33"/>
    </row>
    <row r="11" spans="1:9">
      <c r="A11" s="36" t="s">
        <v>194</v>
      </c>
      <c r="B11" s="36" t="s">
        <v>195</v>
      </c>
      <c r="C11" s="36" t="s">
        <v>259</v>
      </c>
      <c r="D11" s="37" t="s">
        <v>63</v>
      </c>
      <c r="E11" s="38">
        <v>41167</v>
      </c>
      <c r="F11" s="47">
        <v>2.0254629629629629E-2</v>
      </c>
      <c r="G11" s="37">
        <v>82</v>
      </c>
      <c r="H11" s="33"/>
      <c r="I11" s="33"/>
    </row>
    <row r="12" spans="1:9">
      <c r="A12" s="36" t="s">
        <v>197</v>
      </c>
      <c r="B12" s="36" t="s">
        <v>198</v>
      </c>
      <c r="C12" s="36" t="s">
        <v>223</v>
      </c>
      <c r="D12" s="2" t="s">
        <v>63</v>
      </c>
      <c r="E12" s="38">
        <v>41202</v>
      </c>
      <c r="F12" s="47">
        <v>1.6643518518518519E-2</v>
      </c>
      <c r="G12" s="37">
        <v>87</v>
      </c>
      <c r="H12" s="33"/>
      <c r="I12" s="33"/>
    </row>
    <row r="13" spans="1:9">
      <c r="A13" s="36" t="s">
        <v>174</v>
      </c>
      <c r="B13" s="36" t="s">
        <v>175</v>
      </c>
      <c r="C13" s="36" t="s">
        <v>246</v>
      </c>
      <c r="D13" s="37" t="s">
        <v>63</v>
      </c>
      <c r="E13" s="38">
        <v>41167</v>
      </c>
      <c r="F13" s="47">
        <v>1.3101851851851852E-2</v>
      </c>
      <c r="G13" s="37">
        <v>97</v>
      </c>
      <c r="H13" s="33"/>
      <c r="I13" s="33"/>
    </row>
    <row r="14" spans="1:9">
      <c r="A14" s="36" t="s">
        <v>171</v>
      </c>
      <c r="B14" s="36" t="s">
        <v>172</v>
      </c>
      <c r="C14" s="36" t="s">
        <v>244</v>
      </c>
      <c r="D14" s="37" t="s">
        <v>63</v>
      </c>
      <c r="E14" s="38">
        <v>41167</v>
      </c>
      <c r="F14" s="47">
        <v>1.2349537037037039E-2</v>
      </c>
      <c r="G14" s="37">
        <v>100</v>
      </c>
      <c r="H14" s="33"/>
      <c r="I14" s="33"/>
    </row>
    <row r="15" spans="1:9">
      <c r="A15" s="36" t="s">
        <v>171</v>
      </c>
      <c r="B15" s="36" t="s">
        <v>180</v>
      </c>
      <c r="C15" s="36" t="s">
        <v>249</v>
      </c>
      <c r="D15" s="37" t="s">
        <v>63</v>
      </c>
      <c r="E15" s="38">
        <v>41167</v>
      </c>
      <c r="F15" s="47">
        <v>1.3263888888888889E-2</v>
      </c>
      <c r="G15" s="37">
        <v>95</v>
      </c>
      <c r="H15" s="33"/>
      <c r="I15" s="33"/>
    </row>
    <row r="16" spans="1:9">
      <c r="A16" s="36" t="s">
        <v>242</v>
      </c>
      <c r="B16" t="s">
        <v>193</v>
      </c>
      <c r="C16" s="36" t="s">
        <v>268</v>
      </c>
      <c r="D16" s="37" t="s">
        <v>64</v>
      </c>
      <c r="E16" s="38">
        <v>41167</v>
      </c>
      <c r="F16" s="48">
        <v>1.9895833333333331E-2</v>
      </c>
      <c r="G16" s="37">
        <v>91</v>
      </c>
      <c r="I16" s="33"/>
    </row>
    <row r="17" spans="1:9">
      <c r="A17" s="36" t="s">
        <v>188</v>
      </c>
      <c r="B17" s="36" t="s">
        <v>189</v>
      </c>
      <c r="C17" s="36" t="s">
        <v>255</v>
      </c>
      <c r="D17" s="37" t="s">
        <v>63</v>
      </c>
      <c r="E17" s="38">
        <v>41167</v>
      </c>
      <c r="F17" s="47">
        <v>1.6296296296296295E-2</v>
      </c>
      <c r="G17" s="37">
        <v>88</v>
      </c>
      <c r="H17" s="33"/>
      <c r="I17" s="33"/>
    </row>
    <row r="18" spans="1:9">
      <c r="A18" s="36" t="s">
        <v>185</v>
      </c>
      <c r="B18" s="36" t="s">
        <v>170</v>
      </c>
      <c r="C18" s="36" t="s">
        <v>253</v>
      </c>
      <c r="D18" s="37" t="s">
        <v>63</v>
      </c>
      <c r="E18" s="38">
        <v>41167</v>
      </c>
      <c r="F18" s="47">
        <v>1.5138888888888889E-2</v>
      </c>
      <c r="G18" s="37">
        <v>90</v>
      </c>
      <c r="H18" s="33"/>
      <c r="I18" s="33"/>
    </row>
    <row r="19" spans="1:9">
      <c r="A19" s="36" t="s">
        <v>176</v>
      </c>
      <c r="B19" s="36" t="s">
        <v>199</v>
      </c>
      <c r="C19" s="36" t="s">
        <v>224</v>
      </c>
      <c r="D19" s="37" t="s">
        <v>63</v>
      </c>
      <c r="E19" s="38">
        <v>41202</v>
      </c>
      <c r="F19" s="47">
        <v>1.6736111111111111E-2</v>
      </c>
      <c r="G19" s="37">
        <v>86</v>
      </c>
      <c r="H19" s="33"/>
      <c r="I19" s="33"/>
    </row>
    <row r="20" spans="1:9">
      <c r="A20" s="36" t="s">
        <v>176</v>
      </c>
      <c r="B20" s="36" t="s">
        <v>177</v>
      </c>
      <c r="C20" s="36" t="s">
        <v>247</v>
      </c>
      <c r="D20" s="37" t="s">
        <v>63</v>
      </c>
      <c r="E20" s="38">
        <v>41181</v>
      </c>
      <c r="F20" s="47">
        <v>1.3078703703703703E-2</v>
      </c>
      <c r="G20" s="37">
        <v>98</v>
      </c>
      <c r="H20" s="33"/>
      <c r="I20" s="33"/>
    </row>
    <row r="21" spans="1:9">
      <c r="A21" s="36" t="s">
        <v>176</v>
      </c>
      <c r="B21" s="36" t="s">
        <v>164</v>
      </c>
      <c r="C21" s="36" t="s">
        <v>256</v>
      </c>
      <c r="D21" s="37" t="s">
        <v>63</v>
      </c>
      <c r="E21" s="38">
        <v>41167</v>
      </c>
      <c r="F21" s="47">
        <v>1.6828703703703703E-2</v>
      </c>
      <c r="G21" s="37">
        <v>85</v>
      </c>
      <c r="H21" s="33"/>
      <c r="I21" s="33"/>
    </row>
    <row r="22" spans="1:9">
      <c r="A22" s="36" t="s">
        <v>159</v>
      </c>
      <c r="B22" s="36" t="s">
        <v>160</v>
      </c>
      <c r="C22" s="36" t="s">
        <v>261</v>
      </c>
      <c r="D22" s="37" t="s">
        <v>64</v>
      </c>
      <c r="E22" s="38">
        <v>41167</v>
      </c>
      <c r="F22" s="47">
        <v>1.4872685185185185E-2</v>
      </c>
      <c r="G22" s="37">
        <v>99</v>
      </c>
      <c r="H22" s="33"/>
    </row>
    <row r="23" spans="1:9">
      <c r="A23" s="36" t="s">
        <v>235</v>
      </c>
      <c r="B23" s="36" t="s">
        <v>236</v>
      </c>
      <c r="C23" s="36" t="s">
        <v>82</v>
      </c>
      <c r="D23" s="37" t="s">
        <v>64</v>
      </c>
      <c r="E23" s="38"/>
      <c r="F23" s="8"/>
      <c r="H23" s="33" t="s">
        <v>270</v>
      </c>
    </row>
    <row r="24" spans="1:9">
      <c r="A24" s="36" t="s">
        <v>165</v>
      </c>
      <c r="B24" s="36" t="s">
        <v>166</v>
      </c>
      <c r="C24" s="36" t="s">
        <v>264</v>
      </c>
      <c r="D24" s="37" t="s">
        <v>64</v>
      </c>
      <c r="E24" s="38">
        <v>41167</v>
      </c>
      <c r="F24" s="47">
        <v>1.7326388888888888E-2</v>
      </c>
      <c r="G24" s="37">
        <v>95</v>
      </c>
      <c r="I24" s="33"/>
    </row>
    <row r="25" spans="1:9">
      <c r="A25" s="36" t="s">
        <v>186</v>
      </c>
      <c r="B25" s="36" t="s">
        <v>187</v>
      </c>
      <c r="C25" s="36" t="s">
        <v>254</v>
      </c>
      <c r="D25" s="37" t="s">
        <v>63</v>
      </c>
      <c r="E25" s="38">
        <v>41188</v>
      </c>
      <c r="F25" s="47">
        <v>1.5625E-2</v>
      </c>
      <c r="G25" s="37">
        <v>89</v>
      </c>
      <c r="H25" s="33"/>
      <c r="I25" s="33"/>
    </row>
    <row r="26" spans="1:9">
      <c r="A26" s="36" t="s">
        <v>237</v>
      </c>
      <c r="B26" s="36" t="s">
        <v>238</v>
      </c>
      <c r="C26" s="36" t="s">
        <v>209</v>
      </c>
      <c r="D26" s="37" t="s">
        <v>64</v>
      </c>
      <c r="E26" s="38"/>
      <c r="F26" s="8"/>
      <c r="H26" s="33" t="s">
        <v>270</v>
      </c>
      <c r="I26" s="33"/>
    </row>
    <row r="27" spans="1:9">
      <c r="A27" s="36" t="s">
        <v>167</v>
      </c>
      <c r="B27" s="36" t="s">
        <v>168</v>
      </c>
      <c r="C27" s="36" t="s">
        <v>266</v>
      </c>
      <c r="D27" s="37" t="s">
        <v>64</v>
      </c>
      <c r="E27" s="38">
        <v>41167</v>
      </c>
      <c r="F27" s="47">
        <v>1.9016203703703705E-2</v>
      </c>
      <c r="G27" s="37">
        <v>92</v>
      </c>
      <c r="I27" s="33"/>
    </row>
    <row r="28" spans="1:9">
      <c r="A28" s="36" t="s">
        <v>157</v>
      </c>
      <c r="B28" s="36" t="s">
        <v>158</v>
      </c>
      <c r="C28" s="36" t="s">
        <v>260</v>
      </c>
      <c r="D28" s="37" t="s">
        <v>64</v>
      </c>
      <c r="E28" s="38">
        <v>41167</v>
      </c>
      <c r="F28" s="47">
        <v>1.4722222222222222E-2</v>
      </c>
      <c r="G28" s="37">
        <v>100</v>
      </c>
      <c r="H28" s="33"/>
      <c r="I28" s="33"/>
    </row>
    <row r="29" spans="1:9">
      <c r="A29" s="36" t="s">
        <v>331</v>
      </c>
      <c r="B29" s="36" t="s">
        <v>179</v>
      </c>
      <c r="C29" s="36" t="s">
        <v>74</v>
      </c>
      <c r="D29" s="2" t="s">
        <v>64</v>
      </c>
      <c r="E29" s="38">
        <v>41216</v>
      </c>
      <c r="F29" s="47">
        <v>1.5763888888888886E-2</v>
      </c>
      <c r="G29" s="37">
        <v>97</v>
      </c>
      <c r="H29" s="33"/>
      <c r="I29" s="33"/>
    </row>
    <row r="30" spans="1:9">
      <c r="A30" s="36" t="s">
        <v>163</v>
      </c>
      <c r="B30" s="36" t="s">
        <v>164</v>
      </c>
      <c r="C30" s="36" t="s">
        <v>263</v>
      </c>
      <c r="D30" s="37" t="s">
        <v>64</v>
      </c>
      <c r="E30" s="38">
        <v>41167</v>
      </c>
      <c r="F30" s="47">
        <v>1.7291666666666667E-2</v>
      </c>
      <c r="G30" s="37">
        <v>96</v>
      </c>
      <c r="H30" s="33"/>
      <c r="I30" s="33"/>
    </row>
    <row r="31" spans="1:9">
      <c r="A31" s="36" t="s">
        <v>241</v>
      </c>
      <c r="B31" t="s">
        <v>238</v>
      </c>
      <c r="C31" s="36" t="s">
        <v>38</v>
      </c>
      <c r="D31" s="37" t="s">
        <v>63</v>
      </c>
      <c r="E31" s="38"/>
      <c r="F31" s="8"/>
      <c r="H31" s="33" t="s">
        <v>270</v>
      </c>
      <c r="I31" s="33"/>
    </row>
    <row r="32" spans="1:9">
      <c r="A32" s="36" t="s">
        <v>169</v>
      </c>
      <c r="B32" s="36" t="s">
        <v>170</v>
      </c>
      <c r="C32" s="36" t="s">
        <v>265</v>
      </c>
      <c r="D32" s="37" t="s">
        <v>64</v>
      </c>
      <c r="E32" s="38">
        <v>41160</v>
      </c>
      <c r="F32" s="48">
        <v>1.7708333333333333E-2</v>
      </c>
      <c r="G32" s="37">
        <v>94</v>
      </c>
      <c r="I32" s="33"/>
    </row>
    <row r="33" spans="1:9">
      <c r="A33" s="36" t="s">
        <v>161</v>
      </c>
      <c r="B33" s="36" t="s">
        <v>162</v>
      </c>
      <c r="C33" s="36" t="s">
        <v>262</v>
      </c>
      <c r="D33" s="37" t="s">
        <v>64</v>
      </c>
      <c r="E33" s="38">
        <v>41167</v>
      </c>
      <c r="F33" s="47">
        <v>1.5335648148148147E-2</v>
      </c>
      <c r="G33" s="37">
        <v>98</v>
      </c>
      <c r="H33" s="33"/>
      <c r="I33" s="33"/>
    </row>
    <row r="34" spans="1:9">
      <c r="A34" s="36" t="s">
        <v>173</v>
      </c>
      <c r="B34" s="36" t="s">
        <v>168</v>
      </c>
      <c r="C34" s="36" t="s">
        <v>245</v>
      </c>
      <c r="D34" s="37" t="s">
        <v>63</v>
      </c>
      <c r="E34" s="38">
        <v>41167</v>
      </c>
      <c r="F34" s="47">
        <v>1.3020833333333334E-2</v>
      </c>
      <c r="G34" s="37">
        <v>99</v>
      </c>
      <c r="H34" s="33"/>
      <c r="I34" s="33"/>
    </row>
    <row r="35" spans="1:9">
      <c r="A35" s="36" t="s">
        <v>239</v>
      </c>
      <c r="B35" t="s">
        <v>240</v>
      </c>
      <c r="C35" s="36" t="s">
        <v>267</v>
      </c>
      <c r="D35" s="37" t="s">
        <v>64</v>
      </c>
      <c r="E35" s="38">
        <v>41188</v>
      </c>
      <c r="F35" s="48">
        <v>1.8437499999999999E-2</v>
      </c>
      <c r="G35" s="37">
        <v>93</v>
      </c>
    </row>
    <row r="36" spans="1:9">
      <c r="A36" s="36" t="s">
        <v>190</v>
      </c>
      <c r="B36" s="36" t="s">
        <v>191</v>
      </c>
      <c r="C36" s="36" t="s">
        <v>257</v>
      </c>
      <c r="D36" s="37" t="s">
        <v>63</v>
      </c>
      <c r="E36" s="38">
        <v>41167</v>
      </c>
      <c r="F36" s="47">
        <v>1.8020833333333333E-2</v>
      </c>
      <c r="G36" s="37">
        <v>84</v>
      </c>
      <c r="H36" s="33"/>
    </row>
    <row r="37" spans="1:9">
      <c r="A37" s="36" t="s">
        <v>232</v>
      </c>
      <c r="B37" s="36" t="s">
        <v>233</v>
      </c>
      <c r="C37" s="36" t="s">
        <v>110</v>
      </c>
      <c r="D37" s="2" t="s">
        <v>63</v>
      </c>
      <c r="E37" s="38"/>
      <c r="F37" s="47"/>
      <c r="G37" s="37"/>
      <c r="H37" s="33" t="s">
        <v>270</v>
      </c>
    </row>
    <row r="38" spans="1:9">
      <c r="A38" s="36" t="s">
        <v>182</v>
      </c>
      <c r="B38" s="36" t="s">
        <v>183</v>
      </c>
      <c r="C38" s="36" t="s">
        <v>251</v>
      </c>
      <c r="D38" s="37" t="s">
        <v>63</v>
      </c>
      <c r="E38" s="38">
        <v>41167</v>
      </c>
      <c r="F38" s="47">
        <v>1.4108796296296295E-2</v>
      </c>
      <c r="G38" s="37">
        <v>92</v>
      </c>
      <c r="H38" s="33"/>
    </row>
    <row r="39" spans="1:9">
      <c r="A39" s="36" t="s">
        <v>178</v>
      </c>
      <c r="B39" s="36" t="s">
        <v>179</v>
      </c>
      <c r="C39" s="36" t="s">
        <v>248</v>
      </c>
      <c r="D39" s="37" t="s">
        <v>63</v>
      </c>
      <c r="E39" s="38">
        <v>41167</v>
      </c>
      <c r="F39" s="47">
        <v>1.3206018518518518E-2</v>
      </c>
      <c r="G39" s="37">
        <v>96</v>
      </c>
      <c r="H39" s="33"/>
    </row>
    <row r="40" spans="1:9">
      <c r="A40" s="36" t="s">
        <v>178</v>
      </c>
      <c r="B40" s="36" t="s">
        <v>184</v>
      </c>
      <c r="C40" s="36" t="s">
        <v>252</v>
      </c>
      <c r="D40" s="37" t="s">
        <v>63</v>
      </c>
      <c r="E40" s="38">
        <v>41167</v>
      </c>
      <c r="F40" s="47">
        <v>1.4675925925925926E-2</v>
      </c>
      <c r="G40" s="37">
        <v>91</v>
      </c>
      <c r="H40" s="33"/>
    </row>
    <row r="41" spans="1:9">
      <c r="E41" s="38"/>
    </row>
  </sheetData>
  <autoFilter ref="A7:H40">
    <sortState ref="A8:H40">
      <sortCondition ref="C8:C40"/>
    </sortState>
  </autoFilter>
  <sortState ref="A8:H39">
    <sortCondition ref="F8:F39"/>
  </sortState>
  <hyperlinks>
    <hyperlink ref="E1" r:id="rId1"/>
  </hyperlinks>
  <pageMargins left="0.7" right="0.7" top="0.75" bottom="0.75" header="0.3" footer="0.3"/>
  <pageSetup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M25"/>
  <sheetViews>
    <sheetView workbookViewId="0">
      <selection activeCell="D16" sqref="D16"/>
    </sheetView>
  </sheetViews>
  <sheetFormatPr defaultRowHeight="15"/>
  <cols>
    <col min="1" max="1" width="22.85546875" bestFit="1" customWidth="1"/>
    <col min="2" max="2" width="9.85546875" style="2" bestFit="1" customWidth="1"/>
    <col min="3" max="3" width="9.42578125" style="2" customWidth="1"/>
    <col min="4" max="4" width="10.140625" style="2" customWidth="1"/>
    <col min="5" max="5" width="13.85546875" style="2" customWidth="1"/>
    <col min="6" max="6" width="24.140625" style="71" customWidth="1"/>
    <col min="7" max="7" width="14.28515625" style="2" customWidth="1"/>
    <col min="8" max="8" width="10.7109375" customWidth="1"/>
    <col min="9" max="9" width="10.7109375" style="2" customWidth="1"/>
    <col min="10" max="10" width="10.7109375" customWidth="1"/>
    <col min="11" max="11" width="13" style="2" customWidth="1"/>
  </cols>
  <sheetData>
    <row r="1" spans="1:13">
      <c r="A1" s="18" t="s">
        <v>109</v>
      </c>
      <c r="C1" s="45"/>
      <c r="D1" s="45"/>
      <c r="E1" s="45"/>
    </row>
    <row r="3" spans="1:13">
      <c r="A3" s="72" t="s">
        <v>0</v>
      </c>
      <c r="B3" s="73" t="s">
        <v>59</v>
      </c>
      <c r="C3" s="73" t="s">
        <v>155</v>
      </c>
      <c r="D3" s="73" t="s">
        <v>1</v>
      </c>
      <c r="E3" s="73" t="s">
        <v>230</v>
      </c>
      <c r="F3" s="74" t="s">
        <v>228</v>
      </c>
      <c r="G3" s="73" t="s">
        <v>128</v>
      </c>
      <c r="H3" s="75" t="s">
        <v>59</v>
      </c>
      <c r="I3" s="73" t="s">
        <v>392</v>
      </c>
      <c r="J3" s="73" t="s">
        <v>393</v>
      </c>
      <c r="K3" s="73" t="s">
        <v>68</v>
      </c>
      <c r="M3" s="2"/>
    </row>
    <row r="4" spans="1:13">
      <c r="A4" t="s">
        <v>396</v>
      </c>
      <c r="B4" s="2">
        <v>1</v>
      </c>
      <c r="C4" s="2" t="s">
        <v>63</v>
      </c>
      <c r="D4" s="2" t="s">
        <v>385</v>
      </c>
      <c r="E4" s="46">
        <v>41238</v>
      </c>
      <c r="F4" s="71" t="s">
        <v>395</v>
      </c>
      <c r="G4" s="76">
        <v>0.12677083333333333</v>
      </c>
      <c r="H4">
        <v>401</v>
      </c>
      <c r="I4" s="2">
        <v>384</v>
      </c>
      <c r="J4">
        <v>20</v>
      </c>
      <c r="K4" s="2">
        <v>100</v>
      </c>
      <c r="M4" s="2"/>
    </row>
    <row r="5" spans="1:13">
      <c r="A5" t="s">
        <v>397</v>
      </c>
      <c r="B5" s="2">
        <v>2</v>
      </c>
      <c r="C5" s="2" t="s">
        <v>63</v>
      </c>
      <c r="D5" s="2" t="s">
        <v>386</v>
      </c>
      <c r="E5" s="46">
        <v>41238</v>
      </c>
      <c r="F5" s="71" t="s">
        <v>395</v>
      </c>
      <c r="G5" s="76" t="s">
        <v>410</v>
      </c>
      <c r="H5">
        <v>462</v>
      </c>
      <c r="I5" s="2">
        <v>444</v>
      </c>
      <c r="J5">
        <v>124</v>
      </c>
      <c r="K5" s="2">
        <v>99</v>
      </c>
      <c r="M5" s="2"/>
    </row>
    <row r="6" spans="1:13">
      <c r="A6" t="s">
        <v>398</v>
      </c>
      <c r="B6" s="2">
        <v>3</v>
      </c>
      <c r="C6" s="2" t="s">
        <v>63</v>
      </c>
      <c r="D6" s="2" t="s">
        <v>386</v>
      </c>
      <c r="E6" s="46">
        <v>41238</v>
      </c>
      <c r="F6" s="71" t="s">
        <v>395</v>
      </c>
      <c r="G6" s="76" t="s">
        <v>411</v>
      </c>
      <c r="H6">
        <v>754</v>
      </c>
      <c r="I6" s="2">
        <v>726</v>
      </c>
      <c r="J6">
        <v>219</v>
      </c>
      <c r="K6" s="2">
        <v>98</v>
      </c>
      <c r="M6" s="2"/>
    </row>
    <row r="7" spans="1:13">
      <c r="A7" t="s">
        <v>2</v>
      </c>
      <c r="B7" s="2">
        <v>4</v>
      </c>
      <c r="C7" s="2" t="s">
        <v>63</v>
      </c>
      <c r="D7" s="2" t="s">
        <v>386</v>
      </c>
      <c r="E7" s="46">
        <v>41196</v>
      </c>
      <c r="F7" s="71" t="s">
        <v>231</v>
      </c>
      <c r="G7" s="76">
        <v>0.13658564814814814</v>
      </c>
      <c r="K7" s="2">
        <v>97</v>
      </c>
      <c r="M7" s="2"/>
    </row>
    <row r="8" spans="1:13">
      <c r="A8" t="s">
        <v>399</v>
      </c>
      <c r="B8" s="2">
        <v>5</v>
      </c>
      <c r="C8" s="2" t="s">
        <v>64</v>
      </c>
      <c r="D8" s="2" t="s">
        <v>387</v>
      </c>
      <c r="E8" s="46">
        <v>41238</v>
      </c>
      <c r="F8" s="71" t="s">
        <v>395</v>
      </c>
      <c r="G8" s="76" t="s">
        <v>412</v>
      </c>
      <c r="H8">
        <v>1802</v>
      </c>
      <c r="I8" s="2">
        <v>109</v>
      </c>
      <c r="J8">
        <v>35</v>
      </c>
      <c r="K8" s="2">
        <v>100</v>
      </c>
      <c r="M8" s="2"/>
    </row>
    <row r="9" spans="1:13">
      <c r="A9" t="s">
        <v>135</v>
      </c>
      <c r="B9" s="2">
        <v>6</v>
      </c>
      <c r="C9" s="2" t="s">
        <v>64</v>
      </c>
      <c r="D9" s="2" t="s">
        <v>387</v>
      </c>
      <c r="E9" s="46">
        <v>41196</v>
      </c>
      <c r="F9" s="71" t="s">
        <v>231</v>
      </c>
      <c r="G9" s="76">
        <v>0.15078703703703702</v>
      </c>
      <c r="K9" s="2">
        <v>99</v>
      </c>
      <c r="M9" s="2"/>
    </row>
    <row r="10" spans="1:13">
      <c r="A10" t="s">
        <v>400</v>
      </c>
      <c r="B10" s="2">
        <v>7</v>
      </c>
      <c r="C10" s="2" t="s">
        <v>63</v>
      </c>
      <c r="D10" s="2" t="s">
        <v>388</v>
      </c>
      <c r="E10" s="46">
        <v>41238</v>
      </c>
      <c r="F10" s="71" t="s">
        <v>395</v>
      </c>
      <c r="G10" s="76" t="s">
        <v>413</v>
      </c>
      <c r="H10">
        <v>2974</v>
      </c>
      <c r="I10" s="2">
        <v>2773</v>
      </c>
      <c r="J10">
        <v>641</v>
      </c>
      <c r="K10" s="2">
        <v>96</v>
      </c>
      <c r="M10" s="2"/>
    </row>
    <row r="11" spans="1:13">
      <c r="A11" t="s">
        <v>401</v>
      </c>
      <c r="B11" s="2">
        <v>8</v>
      </c>
      <c r="C11" s="2" t="s">
        <v>63</v>
      </c>
      <c r="D11" s="2" t="s">
        <v>389</v>
      </c>
      <c r="E11" s="46">
        <v>41238</v>
      </c>
      <c r="F11" s="71" t="s">
        <v>395</v>
      </c>
      <c r="G11" s="76" t="s">
        <v>414</v>
      </c>
      <c r="H11">
        <v>3031</v>
      </c>
      <c r="I11" s="2">
        <v>2825</v>
      </c>
      <c r="J11">
        <v>112</v>
      </c>
      <c r="K11" s="2">
        <v>95</v>
      </c>
      <c r="M11" s="2"/>
    </row>
    <row r="12" spans="1:13">
      <c r="A12" t="s">
        <v>402</v>
      </c>
      <c r="B12" s="2">
        <v>9</v>
      </c>
      <c r="C12" s="2" t="s">
        <v>64</v>
      </c>
      <c r="D12" s="2" t="s">
        <v>390</v>
      </c>
      <c r="E12" s="46">
        <v>41238</v>
      </c>
      <c r="F12" s="71" t="s">
        <v>395</v>
      </c>
      <c r="G12" s="76" t="s">
        <v>415</v>
      </c>
      <c r="H12">
        <v>3042</v>
      </c>
      <c r="I12" s="2">
        <v>208</v>
      </c>
      <c r="J12">
        <v>15</v>
      </c>
      <c r="K12" s="2">
        <v>98</v>
      </c>
      <c r="M12" s="2"/>
    </row>
    <row r="13" spans="1:13">
      <c r="A13" t="s">
        <v>43</v>
      </c>
      <c r="B13" s="2">
        <v>10</v>
      </c>
      <c r="C13" s="2" t="s">
        <v>63</v>
      </c>
      <c r="D13" s="2" t="s">
        <v>424</v>
      </c>
      <c r="E13" s="46">
        <v>41224</v>
      </c>
      <c r="F13" s="71" t="s">
        <v>368</v>
      </c>
      <c r="G13" s="76">
        <v>0.15612268518518518</v>
      </c>
      <c r="K13" s="2">
        <v>94</v>
      </c>
      <c r="M13" s="2"/>
    </row>
    <row r="14" spans="1:13">
      <c r="A14" t="s">
        <v>74</v>
      </c>
      <c r="B14" s="2">
        <v>11</v>
      </c>
      <c r="C14" s="2" t="s">
        <v>64</v>
      </c>
      <c r="D14" s="2" t="s">
        <v>387</v>
      </c>
      <c r="E14" s="46">
        <v>41196</v>
      </c>
      <c r="F14" s="71" t="s">
        <v>231</v>
      </c>
      <c r="G14" s="76">
        <v>0.15824074074074074</v>
      </c>
      <c r="K14" s="2">
        <v>97</v>
      </c>
      <c r="M14" s="2"/>
    </row>
    <row r="15" spans="1:13">
      <c r="A15" t="s">
        <v>403</v>
      </c>
      <c r="B15" s="2">
        <v>12</v>
      </c>
      <c r="C15" s="2" t="s">
        <v>63</v>
      </c>
      <c r="D15" s="2" t="s">
        <v>388</v>
      </c>
      <c r="E15" s="46">
        <v>41238</v>
      </c>
      <c r="F15" s="71" t="s">
        <v>395</v>
      </c>
      <c r="G15" s="76" t="s">
        <v>416</v>
      </c>
      <c r="H15">
        <v>3491</v>
      </c>
      <c r="I15" s="2">
        <v>3222</v>
      </c>
      <c r="J15">
        <v>737</v>
      </c>
      <c r="K15" s="2">
        <v>93</v>
      </c>
      <c r="M15" s="2"/>
    </row>
    <row r="16" spans="1:13">
      <c r="A16" t="s">
        <v>73</v>
      </c>
      <c r="B16" s="2">
        <v>13</v>
      </c>
      <c r="C16" s="2" t="s">
        <v>63</v>
      </c>
      <c r="D16" s="2" t="s">
        <v>386</v>
      </c>
      <c r="E16" s="46">
        <v>41189</v>
      </c>
      <c r="F16" s="71" t="s">
        <v>229</v>
      </c>
      <c r="G16" s="76">
        <v>0.15972222222222224</v>
      </c>
      <c r="K16" s="2">
        <v>92</v>
      </c>
      <c r="M16" s="2"/>
    </row>
    <row r="17" spans="1:13">
      <c r="A17" t="s">
        <v>14</v>
      </c>
      <c r="C17" s="2" t="s">
        <v>63</v>
      </c>
      <c r="D17" s="2" t="s">
        <v>388</v>
      </c>
      <c r="E17" s="46">
        <v>41238</v>
      </c>
      <c r="F17" s="71" t="s">
        <v>395</v>
      </c>
      <c r="G17" s="76" t="s">
        <v>426</v>
      </c>
      <c r="H17">
        <v>3817</v>
      </c>
      <c r="I17" s="2">
        <v>3503</v>
      </c>
      <c r="J17">
        <v>793</v>
      </c>
      <c r="K17" s="2">
        <v>91</v>
      </c>
      <c r="M17" s="2"/>
    </row>
    <row r="18" spans="1:13">
      <c r="A18" t="s">
        <v>404</v>
      </c>
      <c r="B18" s="2">
        <v>14</v>
      </c>
      <c r="C18" s="2" t="s">
        <v>64</v>
      </c>
      <c r="D18" s="2" t="s">
        <v>391</v>
      </c>
      <c r="E18" s="46">
        <v>41238</v>
      </c>
      <c r="F18" s="71" t="s">
        <v>395</v>
      </c>
      <c r="G18" s="76" t="s">
        <v>417</v>
      </c>
      <c r="H18">
        <v>4037</v>
      </c>
      <c r="I18" s="2">
        <v>347</v>
      </c>
      <c r="J18">
        <v>78</v>
      </c>
      <c r="K18" s="2">
        <v>96</v>
      </c>
      <c r="M18" s="2"/>
    </row>
    <row r="19" spans="1:13">
      <c r="A19" t="s">
        <v>405</v>
      </c>
      <c r="B19" s="2">
        <v>15</v>
      </c>
      <c r="C19" s="2" t="s">
        <v>64</v>
      </c>
      <c r="D19" s="2" t="s">
        <v>391</v>
      </c>
      <c r="E19" s="46">
        <v>41238</v>
      </c>
      <c r="F19" s="71" t="s">
        <v>395</v>
      </c>
      <c r="G19" s="76" t="s">
        <v>418</v>
      </c>
      <c r="H19">
        <v>4205</v>
      </c>
      <c r="I19" s="2">
        <v>369</v>
      </c>
      <c r="J19">
        <v>83</v>
      </c>
      <c r="K19" s="2">
        <v>95</v>
      </c>
      <c r="M19" s="2"/>
    </row>
    <row r="20" spans="1:13">
      <c r="A20" t="s">
        <v>406</v>
      </c>
      <c r="B20" s="2">
        <v>16</v>
      </c>
      <c r="C20" s="2" t="s">
        <v>63</v>
      </c>
      <c r="D20" s="2" t="s">
        <v>385</v>
      </c>
      <c r="E20" s="46">
        <v>41238</v>
      </c>
      <c r="F20" s="71" t="s">
        <v>395</v>
      </c>
      <c r="G20" s="76" t="s">
        <v>419</v>
      </c>
      <c r="H20">
        <v>5561</v>
      </c>
      <c r="I20" s="2">
        <v>4965</v>
      </c>
      <c r="J20">
        <v>667</v>
      </c>
      <c r="K20" s="2">
        <v>90</v>
      </c>
      <c r="M20" s="2"/>
    </row>
    <row r="21" spans="1:13">
      <c r="A21" t="s">
        <v>407</v>
      </c>
      <c r="B21" s="2">
        <v>17</v>
      </c>
      <c r="C21" s="2" t="s">
        <v>64</v>
      </c>
      <c r="D21" s="2" t="s">
        <v>394</v>
      </c>
      <c r="E21" s="46">
        <v>41238</v>
      </c>
      <c r="F21" s="71" t="s">
        <v>395</v>
      </c>
      <c r="G21" s="76" t="s">
        <v>420</v>
      </c>
      <c r="H21">
        <v>5790</v>
      </c>
      <c r="I21" s="2">
        <v>637</v>
      </c>
      <c r="J21">
        <v>130</v>
      </c>
      <c r="K21" s="2">
        <v>94</v>
      </c>
      <c r="M21" s="2"/>
    </row>
    <row r="22" spans="1:13">
      <c r="A22" t="s">
        <v>408</v>
      </c>
      <c r="B22" s="2">
        <v>18</v>
      </c>
      <c r="C22" s="2" t="s">
        <v>64</v>
      </c>
      <c r="D22" s="2" t="s">
        <v>394</v>
      </c>
      <c r="E22" s="46">
        <v>41238</v>
      </c>
      <c r="F22" s="71" t="s">
        <v>395</v>
      </c>
      <c r="G22" s="76" t="s">
        <v>421</v>
      </c>
      <c r="H22">
        <v>5797</v>
      </c>
      <c r="I22" s="2">
        <v>639</v>
      </c>
      <c r="J22">
        <v>131</v>
      </c>
      <c r="K22" s="2">
        <v>93</v>
      </c>
      <c r="M22" s="2"/>
    </row>
    <row r="23" spans="1:13">
      <c r="A23" t="s">
        <v>409</v>
      </c>
      <c r="B23" s="2">
        <v>19</v>
      </c>
      <c r="C23" s="2" t="s">
        <v>64</v>
      </c>
      <c r="D23" s="2" t="s">
        <v>387</v>
      </c>
      <c r="E23" s="46">
        <v>41238</v>
      </c>
      <c r="F23" s="71" t="s">
        <v>395</v>
      </c>
      <c r="G23" s="76" t="s">
        <v>422</v>
      </c>
      <c r="H23">
        <v>7105</v>
      </c>
      <c r="I23" s="2">
        <v>990</v>
      </c>
      <c r="J23">
        <v>181</v>
      </c>
      <c r="K23" s="2">
        <v>92</v>
      </c>
      <c r="M23" s="2"/>
    </row>
    <row r="24" spans="1:13">
      <c r="A24" t="s">
        <v>118</v>
      </c>
      <c r="C24" s="2" t="s">
        <v>64</v>
      </c>
      <c r="D24" s="2" t="s">
        <v>391</v>
      </c>
      <c r="E24" s="46">
        <v>41238</v>
      </c>
      <c r="F24" s="71" t="s">
        <v>395</v>
      </c>
      <c r="G24" s="76" t="s">
        <v>427</v>
      </c>
      <c r="H24">
        <v>7219</v>
      </c>
      <c r="I24" s="2">
        <v>1033</v>
      </c>
      <c r="J24">
        <v>197</v>
      </c>
      <c r="K24" s="2">
        <v>91</v>
      </c>
      <c r="M24" s="2"/>
    </row>
    <row r="25" spans="1:13">
      <c r="F25" s="71" t="s">
        <v>425</v>
      </c>
    </row>
  </sheetData>
  <autoFilter ref="A3:K25">
    <sortState ref="A4:K22">
      <sortCondition ref="B4:B22"/>
    </sortState>
  </autoFilter>
  <sortState ref="A4:K22">
    <sortCondition ref="G4:G22"/>
  </sortState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G13"/>
  <sheetViews>
    <sheetView workbookViewId="0"/>
  </sheetViews>
  <sheetFormatPr defaultRowHeight="15"/>
  <cols>
    <col min="1" max="1" width="4.7109375" style="63" bestFit="1" customWidth="1"/>
    <col min="2" max="3" width="9.5703125" style="63" bestFit="1" customWidth="1"/>
    <col min="4" max="4" width="22.85546875" style="63" customWidth="1"/>
    <col min="5" max="5" width="6" style="63" bestFit="1" customWidth="1"/>
    <col min="6" max="6" width="5" style="63" bestFit="1" customWidth="1"/>
    <col min="7" max="7" width="10.28515625" style="63" bestFit="1" customWidth="1"/>
    <col min="8" max="16384" width="9.140625" style="63"/>
  </cols>
  <sheetData>
    <row r="1" spans="1:7">
      <c r="A1" s="77" t="s">
        <v>423</v>
      </c>
    </row>
    <row r="3" spans="1:7" ht="15.75" thickBot="1">
      <c r="A3" s="61" t="s">
        <v>384</v>
      </c>
      <c r="B3" s="62"/>
      <c r="C3" s="62"/>
      <c r="D3" s="62"/>
      <c r="E3" s="62"/>
      <c r="F3" s="62"/>
      <c r="G3" s="62"/>
    </row>
    <row r="4" spans="1:7">
      <c r="A4" s="64" t="s">
        <v>369</v>
      </c>
      <c r="B4" s="64" t="s">
        <v>370</v>
      </c>
      <c r="C4" s="64" t="s">
        <v>371</v>
      </c>
      <c r="D4" s="65" t="s">
        <v>0</v>
      </c>
      <c r="E4" s="64" t="s">
        <v>372</v>
      </c>
      <c r="F4" s="65" t="s">
        <v>373</v>
      </c>
      <c r="G4" s="64" t="s">
        <v>374</v>
      </c>
    </row>
    <row r="5" spans="1:7">
      <c r="A5" s="66">
        <v>70</v>
      </c>
      <c r="B5" s="67">
        <v>6.0243055555555557E-2</v>
      </c>
      <c r="C5" s="67">
        <v>6.0231481481481476E-2</v>
      </c>
      <c r="D5" s="68" t="s">
        <v>249</v>
      </c>
      <c r="E5" s="68" t="s">
        <v>375</v>
      </c>
      <c r="F5" s="69">
        <v>15</v>
      </c>
      <c r="G5" s="70">
        <v>0.68089999999999995</v>
      </c>
    </row>
    <row r="6" spans="1:7">
      <c r="A6" s="66">
        <v>73</v>
      </c>
      <c r="B6" s="67">
        <v>6.0474537037037035E-2</v>
      </c>
      <c r="C6" s="67">
        <v>6.0474537037037035E-2</v>
      </c>
      <c r="D6" s="68" t="s">
        <v>376</v>
      </c>
      <c r="E6" s="68" t="s">
        <v>69</v>
      </c>
      <c r="F6" s="69">
        <v>967</v>
      </c>
      <c r="G6" s="70">
        <v>0.72960000000000003</v>
      </c>
    </row>
    <row r="7" spans="1:7">
      <c r="A7" s="66">
        <v>118</v>
      </c>
      <c r="B7" s="67">
        <v>6.2627314814814816E-2</v>
      </c>
      <c r="C7" s="67">
        <v>6.2418981481481478E-2</v>
      </c>
      <c r="D7" s="68" t="s">
        <v>18</v>
      </c>
      <c r="E7" s="68" t="s">
        <v>70</v>
      </c>
      <c r="F7" s="69">
        <v>707</v>
      </c>
      <c r="G7" s="70">
        <v>0.74060000000000004</v>
      </c>
    </row>
    <row r="8" spans="1:7">
      <c r="A8" s="66">
        <v>190</v>
      </c>
      <c r="B8" s="67">
        <v>6.627314814814815E-2</v>
      </c>
      <c r="C8" s="67">
        <v>6.6064814814814812E-2</v>
      </c>
      <c r="D8" s="68" t="s">
        <v>377</v>
      </c>
      <c r="E8" s="68" t="s">
        <v>375</v>
      </c>
      <c r="F8" s="69">
        <v>266</v>
      </c>
      <c r="G8" s="70">
        <v>0.63980000000000004</v>
      </c>
    </row>
    <row r="9" spans="1:7">
      <c r="A9" s="66">
        <v>313</v>
      </c>
      <c r="B9" s="67">
        <v>7.1157407407407405E-2</v>
      </c>
      <c r="C9" s="67">
        <v>7.0960648148148148E-2</v>
      </c>
      <c r="D9" s="68" t="s">
        <v>378</v>
      </c>
      <c r="E9" s="68" t="s">
        <v>364</v>
      </c>
      <c r="F9" s="69">
        <v>1188</v>
      </c>
      <c r="G9" s="70">
        <v>0.67969999999999997</v>
      </c>
    </row>
    <row r="10" spans="1:7">
      <c r="A10" s="66">
        <v>401</v>
      </c>
      <c r="B10" s="67">
        <v>7.4560185185185188E-2</v>
      </c>
      <c r="C10" s="67">
        <v>7.4282407407407408E-2</v>
      </c>
      <c r="D10" s="68" t="s">
        <v>379</v>
      </c>
      <c r="E10" s="68" t="s">
        <v>380</v>
      </c>
      <c r="F10" s="69">
        <v>471</v>
      </c>
      <c r="G10" s="70">
        <v>0.61170000000000002</v>
      </c>
    </row>
    <row r="11" spans="1:7">
      <c r="A11" s="66">
        <v>676</v>
      </c>
      <c r="B11" s="67">
        <v>8.4490740740740741E-2</v>
      </c>
      <c r="C11" s="67">
        <v>8.3888888888888888E-2</v>
      </c>
      <c r="D11" s="68" t="s">
        <v>264</v>
      </c>
      <c r="E11" s="68" t="s">
        <v>364</v>
      </c>
      <c r="F11" s="69">
        <v>405</v>
      </c>
      <c r="G11" s="70">
        <v>0.57799999999999996</v>
      </c>
    </row>
    <row r="12" spans="1:7">
      <c r="A12" s="66">
        <v>722</v>
      </c>
      <c r="B12" s="67">
        <v>8.7106481481481479E-2</v>
      </c>
      <c r="C12" s="67">
        <v>8.6550925925925934E-2</v>
      </c>
      <c r="D12" s="68" t="s">
        <v>381</v>
      </c>
      <c r="E12" s="68" t="s">
        <v>382</v>
      </c>
      <c r="F12" s="69">
        <v>759</v>
      </c>
      <c r="G12" s="70">
        <v>0.59450000000000003</v>
      </c>
    </row>
    <row r="13" spans="1:7">
      <c r="A13" s="66">
        <v>733</v>
      </c>
      <c r="B13" s="67">
        <v>8.7847222222222229E-2</v>
      </c>
      <c r="C13" s="67">
        <v>8.7280092592592604E-2</v>
      </c>
      <c r="D13" s="68" t="s">
        <v>383</v>
      </c>
      <c r="E13" s="68" t="s">
        <v>365</v>
      </c>
      <c r="F13" s="69">
        <v>1101</v>
      </c>
      <c r="G13" s="70">
        <v>0.7964</v>
      </c>
    </row>
  </sheetData>
  <sortState ref="A2:G10">
    <sortCondition ref="C2:C10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T29"/>
  <sheetViews>
    <sheetView workbookViewId="0">
      <selection activeCell="E35" sqref="E35"/>
    </sheetView>
  </sheetViews>
  <sheetFormatPr defaultRowHeight="15"/>
  <cols>
    <col min="1" max="1" width="5.28515625" bestFit="1" customWidth="1"/>
    <col min="2" max="2" width="13.28515625" customWidth="1"/>
    <col min="3" max="4" width="20.85546875" customWidth="1"/>
    <col min="5" max="5" width="20.85546875" bestFit="1" customWidth="1"/>
    <col min="6" max="6" width="20.85546875" customWidth="1"/>
    <col min="7" max="7" width="2.5703125" customWidth="1"/>
    <col min="8" max="8" width="5.28515625" bestFit="1" customWidth="1"/>
    <col min="9" max="9" width="19.5703125" customWidth="1"/>
    <col min="10" max="10" width="4.140625" bestFit="1" customWidth="1"/>
    <col min="11" max="12" width="6.5703125" bestFit="1" customWidth="1"/>
    <col min="13" max="13" width="11.7109375" customWidth="1"/>
    <col min="14" max="14" width="2.5703125" customWidth="1"/>
    <col min="15" max="15" width="5.28515625" bestFit="1" customWidth="1"/>
    <col min="16" max="16" width="19.5703125" customWidth="1"/>
    <col min="17" max="17" width="4.140625" bestFit="1" customWidth="1"/>
    <col min="18" max="19" width="6.5703125" bestFit="1" customWidth="1"/>
    <col min="20" max="20" width="12.42578125" customWidth="1"/>
  </cols>
  <sheetData>
    <row r="1" spans="1:20" ht="31.5">
      <c r="A1" s="9" t="s">
        <v>108</v>
      </c>
    </row>
    <row r="2" spans="1:20">
      <c r="A2" s="30" t="s">
        <v>562</v>
      </c>
    </row>
    <row r="3" spans="1:20" ht="15.75" thickBot="1"/>
    <row r="4" spans="1:20" ht="15.75" thickBot="1">
      <c r="A4" s="129" t="s">
        <v>144</v>
      </c>
      <c r="B4" s="130"/>
      <c r="C4" s="130"/>
      <c r="D4" s="130"/>
      <c r="E4" s="130"/>
      <c r="F4" s="131"/>
      <c r="H4" s="129" t="s">
        <v>145</v>
      </c>
      <c r="I4" s="130"/>
      <c r="J4" s="130"/>
      <c r="K4" s="130"/>
      <c r="L4" s="130"/>
      <c r="M4" s="131"/>
      <c r="O4" s="129" t="s">
        <v>146</v>
      </c>
      <c r="P4" s="130"/>
      <c r="Q4" s="130"/>
      <c r="R4" s="130"/>
      <c r="S4" s="130"/>
      <c r="T4" s="131"/>
    </row>
    <row r="5" spans="1:20" ht="45">
      <c r="A5" s="23" t="s">
        <v>59</v>
      </c>
      <c r="B5" s="24" t="s">
        <v>0</v>
      </c>
      <c r="C5" s="25" t="s">
        <v>61</v>
      </c>
      <c r="D5" s="26" t="s">
        <v>62</v>
      </c>
      <c r="E5" s="23" t="s">
        <v>34</v>
      </c>
      <c r="F5" s="26" t="s">
        <v>556</v>
      </c>
      <c r="H5" s="23" t="s">
        <v>59</v>
      </c>
      <c r="I5" s="24" t="s">
        <v>0</v>
      </c>
      <c r="J5" s="25" t="s">
        <v>61</v>
      </c>
      <c r="K5" s="26" t="s">
        <v>62</v>
      </c>
      <c r="L5" s="23" t="s">
        <v>34</v>
      </c>
      <c r="M5" s="26" t="s">
        <v>556</v>
      </c>
      <c r="O5" s="23" t="s">
        <v>59</v>
      </c>
      <c r="P5" s="24" t="s">
        <v>0</v>
      </c>
      <c r="Q5" s="25" t="s">
        <v>61</v>
      </c>
      <c r="R5" s="26" t="s">
        <v>62</v>
      </c>
      <c r="S5" s="23" t="s">
        <v>34</v>
      </c>
      <c r="T5" s="26" t="s">
        <v>556</v>
      </c>
    </row>
    <row r="6" spans="1:20">
      <c r="A6" s="27">
        <v>1</v>
      </c>
      <c r="B6" s="19" t="s">
        <v>4</v>
      </c>
      <c r="C6" s="3" t="s">
        <v>63</v>
      </c>
      <c r="D6" s="28" t="s">
        <v>70</v>
      </c>
      <c r="E6" s="34">
        <v>597</v>
      </c>
      <c r="F6" s="32">
        <v>6</v>
      </c>
      <c r="H6" s="27">
        <v>1</v>
      </c>
      <c r="I6" s="19" t="s">
        <v>4</v>
      </c>
      <c r="J6" s="3" t="s">
        <v>63</v>
      </c>
      <c r="K6" s="28" t="s">
        <v>70</v>
      </c>
      <c r="L6" s="21">
        <v>597</v>
      </c>
      <c r="M6" s="22">
        <v>6</v>
      </c>
      <c r="O6" s="27">
        <v>2</v>
      </c>
      <c r="P6" s="19" t="s">
        <v>207</v>
      </c>
      <c r="Q6" s="3" t="s">
        <v>64</v>
      </c>
      <c r="R6" s="28" t="s">
        <v>99</v>
      </c>
      <c r="S6" s="21">
        <v>596</v>
      </c>
      <c r="T6" s="22">
        <v>6</v>
      </c>
    </row>
    <row r="7" spans="1:20">
      <c r="A7" s="27">
        <v>2</v>
      </c>
      <c r="B7" s="19" t="s">
        <v>207</v>
      </c>
      <c r="C7" s="3" t="s">
        <v>64</v>
      </c>
      <c r="D7" s="28" t="s">
        <v>99</v>
      </c>
      <c r="E7" s="34">
        <v>596</v>
      </c>
      <c r="F7" s="32">
        <v>6</v>
      </c>
      <c r="H7" s="27">
        <v>3</v>
      </c>
      <c r="I7" s="19" t="s">
        <v>2</v>
      </c>
      <c r="J7" s="3" t="s">
        <v>63</v>
      </c>
      <c r="K7" s="28" t="s">
        <v>69</v>
      </c>
      <c r="L7" s="21">
        <v>592</v>
      </c>
      <c r="M7" s="22">
        <v>6</v>
      </c>
      <c r="O7" s="27">
        <v>8</v>
      </c>
      <c r="P7" s="19" t="s">
        <v>135</v>
      </c>
      <c r="Q7" s="3" t="s">
        <v>64</v>
      </c>
      <c r="R7" s="28" t="s">
        <v>99</v>
      </c>
      <c r="S7" s="21">
        <v>493</v>
      </c>
      <c r="T7" s="22">
        <v>5</v>
      </c>
    </row>
    <row r="8" spans="1:20">
      <c r="A8" s="27">
        <v>3</v>
      </c>
      <c r="B8" s="19" t="s">
        <v>2</v>
      </c>
      <c r="C8" s="3" t="s">
        <v>63</v>
      </c>
      <c r="D8" s="28" t="s">
        <v>69</v>
      </c>
      <c r="E8" s="34">
        <v>592</v>
      </c>
      <c r="F8" s="32">
        <v>6</v>
      </c>
      <c r="H8" s="27">
        <v>4</v>
      </c>
      <c r="I8" s="19" t="s">
        <v>35</v>
      </c>
      <c r="J8" s="3" t="s">
        <v>63</v>
      </c>
      <c r="K8" s="28" t="s">
        <v>69</v>
      </c>
      <c r="L8" s="21">
        <v>554</v>
      </c>
      <c r="M8" s="22">
        <v>6</v>
      </c>
      <c r="O8" s="27">
        <v>9</v>
      </c>
      <c r="P8" s="19" t="s">
        <v>74</v>
      </c>
      <c r="Q8" s="3" t="s">
        <v>64</v>
      </c>
      <c r="R8" s="28" t="s">
        <v>99</v>
      </c>
      <c r="S8" s="21">
        <v>483</v>
      </c>
      <c r="T8" s="22">
        <v>5</v>
      </c>
    </row>
    <row r="9" spans="1:20">
      <c r="A9" s="27">
        <v>4</v>
      </c>
      <c r="B9" s="19" t="s">
        <v>35</v>
      </c>
      <c r="C9" s="3" t="s">
        <v>63</v>
      </c>
      <c r="D9" s="28" t="s">
        <v>69</v>
      </c>
      <c r="E9" s="34">
        <v>554</v>
      </c>
      <c r="F9" s="32">
        <v>6</v>
      </c>
      <c r="H9" s="27">
        <v>5</v>
      </c>
      <c r="I9" s="19" t="s">
        <v>73</v>
      </c>
      <c r="J9" s="3" t="s">
        <v>63</v>
      </c>
      <c r="K9" s="28" t="s">
        <v>69</v>
      </c>
      <c r="L9" s="21">
        <v>549</v>
      </c>
      <c r="M9" s="22">
        <v>6</v>
      </c>
      <c r="O9" s="27">
        <v>10</v>
      </c>
      <c r="P9" s="19" t="s">
        <v>27</v>
      </c>
      <c r="Q9" s="3" t="s">
        <v>64</v>
      </c>
      <c r="R9" s="28" t="s">
        <v>99</v>
      </c>
      <c r="S9" s="21">
        <v>466</v>
      </c>
      <c r="T9" s="22">
        <v>5</v>
      </c>
    </row>
    <row r="10" spans="1:20">
      <c r="A10" s="27">
        <v>5</v>
      </c>
      <c r="B10" s="19" t="s">
        <v>73</v>
      </c>
      <c r="C10" s="3" t="s">
        <v>63</v>
      </c>
      <c r="D10" s="28" t="s">
        <v>69</v>
      </c>
      <c r="E10" s="34">
        <v>549</v>
      </c>
      <c r="F10" s="32">
        <v>6</v>
      </c>
      <c r="H10" s="27">
        <v>6</v>
      </c>
      <c r="I10" s="19" t="s">
        <v>22</v>
      </c>
      <c r="J10" s="3" t="s">
        <v>63</v>
      </c>
      <c r="K10" s="28" t="s">
        <v>70</v>
      </c>
      <c r="L10" s="21">
        <v>520</v>
      </c>
      <c r="M10" s="22">
        <v>6</v>
      </c>
      <c r="O10" s="27">
        <v>13</v>
      </c>
      <c r="P10" s="19" t="s">
        <v>115</v>
      </c>
      <c r="Q10" s="3" t="s">
        <v>64</v>
      </c>
      <c r="R10" s="28" t="s">
        <v>99</v>
      </c>
      <c r="S10" s="21">
        <v>463</v>
      </c>
      <c r="T10" s="22">
        <v>5</v>
      </c>
    </row>
    <row r="11" spans="1:20">
      <c r="A11" s="27">
        <v>6</v>
      </c>
      <c r="B11" s="19" t="s">
        <v>22</v>
      </c>
      <c r="C11" s="3" t="s">
        <v>63</v>
      </c>
      <c r="D11" s="28" t="s">
        <v>70</v>
      </c>
      <c r="E11" s="34">
        <v>520</v>
      </c>
      <c r="F11" s="32">
        <v>6</v>
      </c>
      <c r="H11" s="27">
        <v>7</v>
      </c>
      <c r="I11" s="19" t="s">
        <v>223</v>
      </c>
      <c r="J11" s="3" t="s">
        <v>63</v>
      </c>
      <c r="K11" s="28" t="s">
        <v>70</v>
      </c>
      <c r="L11" s="21">
        <v>503</v>
      </c>
      <c r="M11" s="22">
        <v>6</v>
      </c>
      <c r="O11" s="27">
        <v>15</v>
      </c>
      <c r="P11" s="19" t="s">
        <v>31</v>
      </c>
      <c r="Q11" s="3" t="s">
        <v>64</v>
      </c>
      <c r="R11" s="28" t="s">
        <v>101</v>
      </c>
      <c r="S11" s="21">
        <v>447</v>
      </c>
      <c r="T11" s="22">
        <v>5</v>
      </c>
    </row>
    <row r="12" spans="1:20">
      <c r="A12" s="27">
        <v>7</v>
      </c>
      <c r="B12" s="19" t="s">
        <v>223</v>
      </c>
      <c r="C12" s="3" t="s">
        <v>63</v>
      </c>
      <c r="D12" s="28" t="s">
        <v>70</v>
      </c>
      <c r="E12" s="34">
        <v>503</v>
      </c>
      <c r="F12" s="32">
        <v>6</v>
      </c>
      <c r="H12" s="27">
        <v>11</v>
      </c>
      <c r="I12" s="19" t="s">
        <v>6</v>
      </c>
      <c r="J12" s="3" t="s">
        <v>63</v>
      </c>
      <c r="K12" s="28" t="s">
        <v>69</v>
      </c>
      <c r="L12" s="21">
        <v>470</v>
      </c>
      <c r="M12" s="22">
        <v>5</v>
      </c>
      <c r="O12" s="27">
        <v>20</v>
      </c>
      <c r="P12" s="19" t="s">
        <v>42</v>
      </c>
      <c r="Q12" s="3" t="s">
        <v>64</v>
      </c>
      <c r="R12" s="28" t="s">
        <v>66</v>
      </c>
      <c r="S12" s="21">
        <v>400</v>
      </c>
      <c r="T12" s="22">
        <v>4</v>
      </c>
    </row>
    <row r="13" spans="1:20">
      <c r="A13" s="27">
        <v>8</v>
      </c>
      <c r="B13" s="19" t="s">
        <v>135</v>
      </c>
      <c r="C13" s="3" t="s">
        <v>64</v>
      </c>
      <c r="D13" s="28" t="s">
        <v>99</v>
      </c>
      <c r="E13" s="34">
        <v>493</v>
      </c>
      <c r="F13" s="32">
        <v>5</v>
      </c>
      <c r="H13" s="27">
        <v>12</v>
      </c>
      <c r="I13" s="19" t="s">
        <v>18</v>
      </c>
      <c r="J13" s="3" t="s">
        <v>63</v>
      </c>
      <c r="K13" s="28" t="s">
        <v>70</v>
      </c>
      <c r="L13" s="21">
        <v>470</v>
      </c>
      <c r="M13" s="22">
        <v>5</v>
      </c>
      <c r="O13" s="27">
        <v>22</v>
      </c>
      <c r="P13" s="19" t="s">
        <v>17</v>
      </c>
      <c r="Q13" s="3" t="s">
        <v>64</v>
      </c>
      <c r="R13" s="28" t="s">
        <v>100</v>
      </c>
      <c r="S13" s="21">
        <v>389</v>
      </c>
      <c r="T13" s="22">
        <v>4</v>
      </c>
    </row>
    <row r="14" spans="1:20">
      <c r="A14" s="27">
        <v>9</v>
      </c>
      <c r="B14" s="19" t="s">
        <v>74</v>
      </c>
      <c r="C14" s="3" t="s">
        <v>64</v>
      </c>
      <c r="D14" s="28" t="s">
        <v>99</v>
      </c>
      <c r="E14" s="34">
        <v>483</v>
      </c>
      <c r="F14" s="32">
        <v>5</v>
      </c>
      <c r="H14" s="27">
        <v>14</v>
      </c>
      <c r="I14" s="19" t="s">
        <v>43</v>
      </c>
      <c r="J14" s="3" t="s">
        <v>63</v>
      </c>
      <c r="K14" s="28" t="s">
        <v>65</v>
      </c>
      <c r="L14" s="21">
        <v>446</v>
      </c>
      <c r="M14" s="22">
        <v>5</v>
      </c>
      <c r="O14" s="27">
        <v>23</v>
      </c>
      <c r="P14" s="19" t="s">
        <v>208</v>
      </c>
      <c r="Q14" s="3" t="s">
        <v>64</v>
      </c>
      <c r="R14" s="28" t="s">
        <v>99</v>
      </c>
      <c r="S14" s="21">
        <v>294</v>
      </c>
      <c r="T14" s="22">
        <v>3</v>
      </c>
    </row>
    <row r="15" spans="1:20">
      <c r="A15" s="27">
        <v>10</v>
      </c>
      <c r="B15" s="19" t="s">
        <v>6</v>
      </c>
      <c r="C15" s="3" t="s">
        <v>63</v>
      </c>
      <c r="D15" s="28" t="s">
        <v>69</v>
      </c>
      <c r="E15" s="34">
        <v>470</v>
      </c>
      <c r="F15" s="32">
        <v>5</v>
      </c>
      <c r="H15" s="27">
        <v>16</v>
      </c>
      <c r="I15" s="19" t="s">
        <v>44</v>
      </c>
      <c r="J15" s="3" t="s">
        <v>63</v>
      </c>
      <c r="K15" s="28" t="s">
        <v>65</v>
      </c>
      <c r="L15" s="21">
        <v>443</v>
      </c>
      <c r="M15" s="22">
        <v>5</v>
      </c>
      <c r="O15" s="27">
        <v>24</v>
      </c>
      <c r="P15" s="19" t="s">
        <v>20</v>
      </c>
      <c r="Q15" s="3" t="s">
        <v>64</v>
      </c>
      <c r="R15" s="28" t="s">
        <v>66</v>
      </c>
      <c r="S15" s="21">
        <v>289</v>
      </c>
      <c r="T15" s="22">
        <v>3</v>
      </c>
    </row>
    <row r="16" spans="1:20">
      <c r="A16" s="27">
        <v>11</v>
      </c>
      <c r="B16" s="19" t="s">
        <v>18</v>
      </c>
      <c r="C16" s="3" t="s">
        <v>63</v>
      </c>
      <c r="D16" s="28" t="s">
        <v>70</v>
      </c>
      <c r="E16" s="34">
        <v>470</v>
      </c>
      <c r="F16" s="32">
        <v>5</v>
      </c>
      <c r="H16" s="27">
        <v>17</v>
      </c>
      <c r="I16" s="19" t="s">
        <v>218</v>
      </c>
      <c r="J16" s="3" t="s">
        <v>63</v>
      </c>
      <c r="K16" s="28" t="s">
        <v>69</v>
      </c>
      <c r="L16" s="21">
        <v>373</v>
      </c>
      <c r="M16" s="22">
        <v>4</v>
      </c>
      <c r="O16" s="27">
        <v>34</v>
      </c>
      <c r="P16" s="19" t="s">
        <v>114</v>
      </c>
      <c r="Q16" s="3" t="s">
        <v>64</v>
      </c>
      <c r="R16" s="28" t="s">
        <v>66</v>
      </c>
      <c r="S16" s="21">
        <v>285</v>
      </c>
      <c r="T16" s="22">
        <v>3</v>
      </c>
    </row>
    <row r="17" spans="1:20">
      <c r="A17" s="27">
        <v>12</v>
      </c>
      <c r="B17" s="19" t="s">
        <v>27</v>
      </c>
      <c r="C17" s="3" t="s">
        <v>64</v>
      </c>
      <c r="D17" s="28" t="s">
        <v>99</v>
      </c>
      <c r="E17" s="34">
        <v>466</v>
      </c>
      <c r="F17" s="32">
        <v>5</v>
      </c>
      <c r="H17" s="27">
        <v>18</v>
      </c>
      <c r="I17" s="19" t="s">
        <v>110</v>
      </c>
      <c r="J17" s="3" t="s">
        <v>63</v>
      </c>
      <c r="K17" s="28" t="s">
        <v>65</v>
      </c>
      <c r="L17" s="21">
        <v>368</v>
      </c>
      <c r="M17" s="22">
        <v>4</v>
      </c>
      <c r="O17" s="27">
        <v>35</v>
      </c>
      <c r="P17" s="19" t="s">
        <v>267</v>
      </c>
      <c r="Q17" s="3" t="s">
        <v>64</v>
      </c>
      <c r="R17" s="28" t="s">
        <v>66</v>
      </c>
      <c r="S17" s="21">
        <v>280</v>
      </c>
      <c r="T17" s="22">
        <v>3</v>
      </c>
    </row>
    <row r="18" spans="1:20">
      <c r="A18" s="27">
        <v>13</v>
      </c>
      <c r="B18" s="19" t="s">
        <v>115</v>
      </c>
      <c r="C18" s="3" t="s">
        <v>64</v>
      </c>
      <c r="D18" s="28" t="s">
        <v>99</v>
      </c>
      <c r="E18" s="34">
        <v>463</v>
      </c>
      <c r="F18" s="32">
        <v>5</v>
      </c>
      <c r="H18" s="27">
        <v>19</v>
      </c>
      <c r="I18" s="19" t="s">
        <v>8</v>
      </c>
      <c r="J18" s="3" t="s">
        <v>63</v>
      </c>
      <c r="K18" s="28" t="s">
        <v>69</v>
      </c>
      <c r="L18" s="21">
        <v>359</v>
      </c>
      <c r="M18" s="22">
        <v>4</v>
      </c>
      <c r="O18" s="27">
        <v>36</v>
      </c>
      <c r="P18" s="19" t="s">
        <v>30</v>
      </c>
      <c r="Q18" s="3" t="s">
        <v>64</v>
      </c>
      <c r="R18" s="28" t="s">
        <v>359</v>
      </c>
      <c r="S18" s="21">
        <v>268</v>
      </c>
      <c r="T18" s="22">
        <v>3</v>
      </c>
    </row>
    <row r="19" spans="1:20">
      <c r="A19" s="27">
        <v>14</v>
      </c>
      <c r="B19" s="19" t="s">
        <v>31</v>
      </c>
      <c r="C19" s="3" t="s">
        <v>64</v>
      </c>
      <c r="D19" s="28" t="s">
        <v>101</v>
      </c>
      <c r="E19" s="34">
        <v>447</v>
      </c>
      <c r="F19" s="32">
        <v>5</v>
      </c>
      <c r="H19" s="27">
        <v>21</v>
      </c>
      <c r="I19" s="19" t="s">
        <v>224</v>
      </c>
      <c r="J19" s="3" t="s">
        <v>63</v>
      </c>
      <c r="K19" s="28" t="s">
        <v>65</v>
      </c>
      <c r="L19" s="21">
        <v>325</v>
      </c>
      <c r="M19" s="22">
        <v>4</v>
      </c>
      <c r="O19" s="27">
        <v>37</v>
      </c>
      <c r="P19" s="19" t="s">
        <v>24</v>
      </c>
      <c r="Q19" s="3" t="s">
        <v>64</v>
      </c>
      <c r="R19" s="28" t="s">
        <v>99</v>
      </c>
      <c r="S19" s="21">
        <v>188</v>
      </c>
      <c r="T19" s="22">
        <v>2</v>
      </c>
    </row>
    <row r="20" spans="1:20">
      <c r="A20" s="27">
        <v>15</v>
      </c>
      <c r="B20" s="19" t="s">
        <v>43</v>
      </c>
      <c r="C20" s="3" t="s">
        <v>63</v>
      </c>
      <c r="D20" s="28" t="s">
        <v>65</v>
      </c>
      <c r="E20" s="34">
        <v>446</v>
      </c>
      <c r="F20" s="32">
        <v>5</v>
      </c>
      <c r="H20" s="27">
        <v>25</v>
      </c>
      <c r="I20" s="19" t="s">
        <v>45</v>
      </c>
      <c r="J20" s="3" t="s">
        <v>63</v>
      </c>
      <c r="K20" s="28" t="s">
        <v>71</v>
      </c>
      <c r="L20" s="21">
        <v>311</v>
      </c>
      <c r="M20" s="22">
        <v>4</v>
      </c>
      <c r="O20" s="27">
        <v>39</v>
      </c>
      <c r="P20" s="19" t="s">
        <v>21</v>
      </c>
      <c r="Q20" s="3" t="s">
        <v>64</v>
      </c>
      <c r="R20" s="28" t="s">
        <v>66</v>
      </c>
      <c r="S20" s="21">
        <v>188</v>
      </c>
      <c r="T20" s="22">
        <v>2</v>
      </c>
    </row>
    <row r="22" spans="1:20">
      <c r="A22" t="s">
        <v>555</v>
      </c>
    </row>
    <row r="23" spans="1:20">
      <c r="A23" t="s">
        <v>428</v>
      </c>
    </row>
    <row r="25" spans="1:20">
      <c r="B25" s="18" t="s">
        <v>557</v>
      </c>
    </row>
    <row r="26" spans="1:20">
      <c r="B26" t="s">
        <v>558</v>
      </c>
      <c r="D26">
        <f>596+483</f>
        <v>1079</v>
      </c>
    </row>
    <row r="27" spans="1:20">
      <c r="B27" t="s">
        <v>560</v>
      </c>
      <c r="D27">
        <f>596+483</f>
        <v>1079</v>
      </c>
    </row>
    <row r="28" spans="1:20">
      <c r="B28" t="s">
        <v>559</v>
      </c>
      <c r="D28">
        <f>597+389</f>
        <v>986</v>
      </c>
    </row>
    <row r="29" spans="1:20">
      <c r="B29" t="s">
        <v>561</v>
      </c>
      <c r="D29">
        <f>466+241</f>
        <v>707</v>
      </c>
    </row>
  </sheetData>
  <mergeCells count="3">
    <mergeCell ref="H4:M4"/>
    <mergeCell ref="A4:F4"/>
    <mergeCell ref="O4:T4"/>
  </mergeCells>
  <pageMargins left="0.4" right="0.44" top="0.74803149606299213" bottom="0.74803149606299213" header="0.31496062992125984" footer="0.31496062992125984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3"/>
  <dimension ref="B1:R117"/>
  <sheetViews>
    <sheetView showGridLines="0" showRowColHeaders="0" zoomScale="75" zoomScaleNormal="75" workbookViewId="0">
      <pane ySplit="6" topLeftCell="A7" activePane="bottomLeft" state="frozen"/>
      <selection pane="bottomLeft" activeCell="A6" sqref="A6"/>
    </sheetView>
  </sheetViews>
  <sheetFormatPr defaultRowHeight="15"/>
  <cols>
    <col min="2" max="2" width="20.7109375" bestFit="1" customWidth="1"/>
    <col min="4" max="4" width="18.140625" bestFit="1" customWidth="1"/>
    <col min="5" max="5" width="18.42578125" bestFit="1" customWidth="1"/>
    <col min="6" max="6" width="7.42578125" bestFit="1" customWidth="1"/>
    <col min="8" max="8" width="20.7109375" bestFit="1" customWidth="1"/>
    <col min="10" max="10" width="18.7109375" bestFit="1" customWidth="1"/>
    <col min="11" max="11" width="18.42578125" bestFit="1" customWidth="1"/>
    <col min="12" max="12" width="7.42578125" customWidth="1"/>
    <col min="14" max="14" width="18.85546875" bestFit="1" customWidth="1"/>
    <col min="16" max="16" width="20.28515625" bestFit="1" customWidth="1"/>
    <col min="17" max="17" width="18.42578125" customWidth="1"/>
    <col min="18" max="18" width="7.5703125" customWidth="1"/>
  </cols>
  <sheetData>
    <row r="1" spans="2:18" ht="96.75" customHeight="1"/>
    <row r="4" spans="2:18" ht="23.25">
      <c r="B4" s="124" t="s">
        <v>579</v>
      </c>
    </row>
    <row r="6" spans="2:18" ht="23.25">
      <c r="B6" s="124" t="s">
        <v>574</v>
      </c>
      <c r="H6" s="124" t="s">
        <v>575</v>
      </c>
      <c r="N6" s="124" t="s">
        <v>578</v>
      </c>
    </row>
    <row r="8" spans="2:18">
      <c r="B8" s="101" t="s">
        <v>61</v>
      </c>
      <c r="C8" t="s">
        <v>566</v>
      </c>
      <c r="H8" s="101" t="s">
        <v>61</v>
      </c>
      <c r="I8" t="s">
        <v>63</v>
      </c>
      <c r="N8" s="101" t="s">
        <v>61</v>
      </c>
      <c r="O8" t="s">
        <v>64</v>
      </c>
    </row>
    <row r="10" spans="2:18">
      <c r="B10" s="101" t="s">
        <v>0</v>
      </c>
      <c r="C10" s="101" t="s">
        <v>62</v>
      </c>
      <c r="D10" s="101" t="s">
        <v>570</v>
      </c>
      <c r="E10" t="s">
        <v>571</v>
      </c>
      <c r="F10" t="s">
        <v>577</v>
      </c>
      <c r="H10" s="101" t="s">
        <v>0</v>
      </c>
      <c r="I10" s="101" t="s">
        <v>62</v>
      </c>
      <c r="J10" s="101" t="s">
        <v>568</v>
      </c>
      <c r="K10" t="s">
        <v>571</v>
      </c>
      <c r="L10" t="s">
        <v>577</v>
      </c>
      <c r="N10" s="101" t="s">
        <v>0</v>
      </c>
      <c r="O10" s="101" t="s">
        <v>62</v>
      </c>
      <c r="P10" s="101" t="s">
        <v>569</v>
      </c>
      <c r="Q10" t="s">
        <v>571</v>
      </c>
      <c r="R10" t="s">
        <v>577</v>
      </c>
    </row>
    <row r="11" spans="2:18">
      <c r="B11" t="s">
        <v>42</v>
      </c>
      <c r="C11" t="s">
        <v>66</v>
      </c>
      <c r="D11">
        <v>1</v>
      </c>
      <c r="E11" s="102">
        <v>400</v>
      </c>
      <c r="F11" s="102">
        <v>5</v>
      </c>
      <c r="H11" t="s">
        <v>2</v>
      </c>
      <c r="I11" t="s">
        <v>69</v>
      </c>
      <c r="J11">
        <v>1</v>
      </c>
      <c r="K11" s="102">
        <v>400</v>
      </c>
      <c r="L11" s="102">
        <v>6</v>
      </c>
      <c r="N11" t="s">
        <v>42</v>
      </c>
      <c r="O11" t="s">
        <v>66</v>
      </c>
      <c r="P11">
        <v>1</v>
      </c>
      <c r="Q11" s="102">
        <v>400</v>
      </c>
      <c r="R11" s="102">
        <v>5</v>
      </c>
    </row>
    <row r="12" spans="2:18">
      <c r="B12" t="s">
        <v>2</v>
      </c>
      <c r="C12" t="s">
        <v>69</v>
      </c>
      <c r="D12">
        <v>1</v>
      </c>
      <c r="E12" s="102">
        <v>400</v>
      </c>
      <c r="F12" s="102">
        <v>6</v>
      </c>
      <c r="H12" t="s">
        <v>4</v>
      </c>
      <c r="I12" t="s">
        <v>70</v>
      </c>
      <c r="J12">
        <v>2</v>
      </c>
      <c r="K12" s="102">
        <v>399</v>
      </c>
      <c r="L12" s="102">
        <v>6</v>
      </c>
      <c r="N12" t="s">
        <v>207</v>
      </c>
      <c r="O12" t="s">
        <v>99</v>
      </c>
      <c r="P12">
        <v>2</v>
      </c>
      <c r="Q12" s="102">
        <v>398</v>
      </c>
      <c r="R12" s="102">
        <v>6</v>
      </c>
    </row>
    <row r="13" spans="2:18">
      <c r="B13" t="s">
        <v>4</v>
      </c>
      <c r="C13" t="s">
        <v>70</v>
      </c>
      <c r="D13">
        <v>3</v>
      </c>
      <c r="E13" s="102">
        <v>399</v>
      </c>
      <c r="F13" s="102">
        <v>6</v>
      </c>
      <c r="H13" t="s">
        <v>35</v>
      </c>
      <c r="I13" t="s">
        <v>69</v>
      </c>
      <c r="J13">
        <v>3</v>
      </c>
      <c r="K13" s="102">
        <v>389</v>
      </c>
      <c r="L13" s="102">
        <v>6</v>
      </c>
      <c r="N13" t="s">
        <v>135</v>
      </c>
      <c r="O13" t="s">
        <v>99</v>
      </c>
      <c r="P13">
        <v>3</v>
      </c>
      <c r="Q13" s="102">
        <v>395</v>
      </c>
      <c r="R13" s="102">
        <v>5</v>
      </c>
    </row>
    <row r="14" spans="2:18">
      <c r="B14" t="s">
        <v>207</v>
      </c>
      <c r="C14" t="s">
        <v>99</v>
      </c>
      <c r="D14">
        <v>4</v>
      </c>
      <c r="E14" s="102">
        <v>398</v>
      </c>
      <c r="F14" s="102">
        <v>6</v>
      </c>
      <c r="H14" t="s">
        <v>132</v>
      </c>
      <c r="I14" t="s">
        <v>69</v>
      </c>
      <c r="J14">
        <v>4</v>
      </c>
      <c r="K14" s="102">
        <v>387</v>
      </c>
      <c r="L14" s="102">
        <v>4</v>
      </c>
      <c r="N14" t="s">
        <v>17</v>
      </c>
      <c r="O14" t="s">
        <v>100</v>
      </c>
      <c r="P14">
        <v>4</v>
      </c>
      <c r="Q14" s="102">
        <v>389</v>
      </c>
      <c r="R14" s="102">
        <v>4</v>
      </c>
    </row>
    <row r="15" spans="2:18">
      <c r="B15" t="s">
        <v>135</v>
      </c>
      <c r="C15" t="s">
        <v>99</v>
      </c>
      <c r="D15">
        <v>5</v>
      </c>
      <c r="E15" s="102">
        <v>395</v>
      </c>
      <c r="F15" s="102">
        <v>5</v>
      </c>
      <c r="H15" t="s">
        <v>18</v>
      </c>
      <c r="I15" t="s">
        <v>70</v>
      </c>
      <c r="J15">
        <v>5</v>
      </c>
      <c r="K15" s="102">
        <v>379</v>
      </c>
      <c r="L15" s="102">
        <v>5</v>
      </c>
      <c r="N15" t="s">
        <v>74</v>
      </c>
      <c r="O15" t="s">
        <v>99</v>
      </c>
      <c r="P15">
        <v>5</v>
      </c>
      <c r="Q15" s="102">
        <v>387</v>
      </c>
      <c r="R15" s="102">
        <v>5</v>
      </c>
    </row>
    <row r="16" spans="2:18">
      <c r="B16" t="s">
        <v>35</v>
      </c>
      <c r="C16" t="s">
        <v>69</v>
      </c>
      <c r="D16">
        <v>6</v>
      </c>
      <c r="E16" s="102">
        <v>389</v>
      </c>
      <c r="F16" s="102">
        <v>6</v>
      </c>
      <c r="H16" t="s">
        <v>73</v>
      </c>
      <c r="I16" t="s">
        <v>69</v>
      </c>
      <c r="J16">
        <v>6</v>
      </c>
      <c r="K16" s="102">
        <v>377</v>
      </c>
      <c r="L16" s="102">
        <v>6</v>
      </c>
      <c r="N16" t="s">
        <v>27</v>
      </c>
      <c r="O16" t="s">
        <v>99</v>
      </c>
      <c r="P16">
        <v>6</v>
      </c>
      <c r="Q16" s="102">
        <v>374</v>
      </c>
      <c r="R16" s="102">
        <v>5</v>
      </c>
    </row>
    <row r="17" spans="2:18">
      <c r="B17" t="s">
        <v>17</v>
      </c>
      <c r="C17" t="s">
        <v>100</v>
      </c>
      <c r="D17">
        <v>6</v>
      </c>
      <c r="E17" s="102">
        <v>389</v>
      </c>
      <c r="F17" s="102">
        <v>4</v>
      </c>
      <c r="H17" t="s">
        <v>6</v>
      </c>
      <c r="I17" t="s">
        <v>69</v>
      </c>
      <c r="J17">
        <v>6</v>
      </c>
      <c r="K17" s="102">
        <v>377</v>
      </c>
      <c r="L17" s="102">
        <v>5</v>
      </c>
      <c r="N17" t="s">
        <v>115</v>
      </c>
      <c r="O17" t="s">
        <v>99</v>
      </c>
      <c r="P17">
        <v>7</v>
      </c>
      <c r="Q17" s="102">
        <v>372</v>
      </c>
      <c r="R17" s="102">
        <v>5</v>
      </c>
    </row>
    <row r="18" spans="2:18">
      <c r="B18" t="s">
        <v>74</v>
      </c>
      <c r="C18" t="s">
        <v>99</v>
      </c>
      <c r="D18">
        <v>8</v>
      </c>
      <c r="E18" s="102">
        <v>387</v>
      </c>
      <c r="F18" s="102">
        <v>5</v>
      </c>
      <c r="H18" t="s">
        <v>218</v>
      </c>
      <c r="I18" t="s">
        <v>69</v>
      </c>
      <c r="J18">
        <v>8</v>
      </c>
      <c r="K18" s="102">
        <v>373</v>
      </c>
      <c r="L18" s="102">
        <v>4</v>
      </c>
      <c r="N18" t="s">
        <v>31</v>
      </c>
      <c r="O18" t="s">
        <v>101</v>
      </c>
      <c r="P18">
        <v>8</v>
      </c>
      <c r="Q18" s="102">
        <v>367</v>
      </c>
      <c r="R18" s="102">
        <v>6</v>
      </c>
    </row>
    <row r="19" spans="2:18">
      <c r="B19" t="s">
        <v>132</v>
      </c>
      <c r="C19" t="s">
        <v>69</v>
      </c>
      <c r="D19">
        <v>8</v>
      </c>
      <c r="E19" s="102">
        <v>387</v>
      </c>
      <c r="F19" s="102">
        <v>4</v>
      </c>
      <c r="H19" t="s">
        <v>110</v>
      </c>
      <c r="I19" t="s">
        <v>65</v>
      </c>
      <c r="J19">
        <v>9</v>
      </c>
      <c r="K19" s="102">
        <v>368</v>
      </c>
      <c r="L19" s="102">
        <v>4</v>
      </c>
      <c r="N19" t="s">
        <v>208</v>
      </c>
      <c r="O19" t="s">
        <v>99</v>
      </c>
      <c r="P19">
        <v>9</v>
      </c>
      <c r="Q19" s="102">
        <v>294</v>
      </c>
      <c r="R19" s="102">
        <v>3</v>
      </c>
    </row>
    <row r="20" spans="2:18">
      <c r="B20" t="s">
        <v>18</v>
      </c>
      <c r="C20" t="s">
        <v>70</v>
      </c>
      <c r="D20">
        <v>10</v>
      </c>
      <c r="E20" s="102">
        <v>379</v>
      </c>
      <c r="F20" s="102">
        <v>5</v>
      </c>
      <c r="H20" t="s">
        <v>43</v>
      </c>
      <c r="I20" t="s">
        <v>65</v>
      </c>
      <c r="J20">
        <v>10</v>
      </c>
      <c r="K20" s="102">
        <v>360</v>
      </c>
      <c r="L20" s="102">
        <v>5</v>
      </c>
      <c r="N20" t="s">
        <v>20</v>
      </c>
      <c r="O20" t="s">
        <v>66</v>
      </c>
      <c r="P20">
        <v>10</v>
      </c>
      <c r="Q20" s="102">
        <v>289</v>
      </c>
      <c r="R20" s="102">
        <v>3</v>
      </c>
    </row>
    <row r="21" spans="2:18">
      <c r="B21" t="s">
        <v>73</v>
      </c>
      <c r="C21" t="s">
        <v>69</v>
      </c>
      <c r="D21">
        <v>11</v>
      </c>
      <c r="E21" s="102">
        <v>377</v>
      </c>
      <c r="F21" s="102">
        <v>6</v>
      </c>
      <c r="H21" t="s">
        <v>8</v>
      </c>
      <c r="I21" t="s">
        <v>69</v>
      </c>
      <c r="J21">
        <v>11</v>
      </c>
      <c r="K21" s="102">
        <v>357</v>
      </c>
      <c r="L21" s="102">
        <v>4</v>
      </c>
      <c r="N21" t="s">
        <v>114</v>
      </c>
      <c r="O21" t="s">
        <v>66</v>
      </c>
      <c r="P21">
        <v>11</v>
      </c>
      <c r="Q21" s="102">
        <v>285</v>
      </c>
      <c r="R21" s="102">
        <v>3</v>
      </c>
    </row>
    <row r="22" spans="2:18">
      <c r="B22" t="s">
        <v>6</v>
      </c>
      <c r="C22" t="s">
        <v>69</v>
      </c>
      <c r="D22">
        <v>11</v>
      </c>
      <c r="E22" s="102">
        <v>377</v>
      </c>
      <c r="F22" s="102">
        <v>5</v>
      </c>
      <c r="H22" t="s">
        <v>44</v>
      </c>
      <c r="I22" t="s">
        <v>65</v>
      </c>
      <c r="J22">
        <v>12</v>
      </c>
      <c r="K22" s="102">
        <v>356</v>
      </c>
      <c r="L22" s="102">
        <v>5</v>
      </c>
      <c r="N22" t="s">
        <v>267</v>
      </c>
      <c r="O22" t="s">
        <v>66</v>
      </c>
      <c r="P22">
        <v>12</v>
      </c>
      <c r="Q22" s="102">
        <v>283</v>
      </c>
      <c r="R22" s="102">
        <v>3</v>
      </c>
    </row>
    <row r="23" spans="2:18">
      <c r="B23" t="s">
        <v>27</v>
      </c>
      <c r="C23" t="s">
        <v>99</v>
      </c>
      <c r="D23">
        <v>13</v>
      </c>
      <c r="E23" s="102">
        <v>374</v>
      </c>
      <c r="F23" s="102">
        <v>5</v>
      </c>
      <c r="H23" t="s">
        <v>22</v>
      </c>
      <c r="I23" t="s">
        <v>70</v>
      </c>
      <c r="J23">
        <v>13</v>
      </c>
      <c r="K23" s="102">
        <v>355</v>
      </c>
      <c r="L23" s="102">
        <v>6</v>
      </c>
      <c r="N23" t="s">
        <v>30</v>
      </c>
      <c r="O23" t="s">
        <v>359</v>
      </c>
      <c r="P23">
        <v>13</v>
      </c>
      <c r="Q23" s="102">
        <v>268</v>
      </c>
      <c r="R23" s="102">
        <v>3</v>
      </c>
    </row>
    <row r="24" spans="2:18">
      <c r="B24" t="s">
        <v>218</v>
      </c>
      <c r="C24" t="s">
        <v>69</v>
      </c>
      <c r="D24">
        <v>14</v>
      </c>
      <c r="E24" s="102">
        <v>373</v>
      </c>
      <c r="F24" s="102">
        <v>4</v>
      </c>
      <c r="H24" t="s">
        <v>223</v>
      </c>
      <c r="I24" t="s">
        <v>70</v>
      </c>
      <c r="J24">
        <v>14</v>
      </c>
      <c r="K24" s="102">
        <v>344</v>
      </c>
      <c r="L24" s="102">
        <v>6</v>
      </c>
      <c r="N24" t="s">
        <v>24</v>
      </c>
      <c r="O24" t="s">
        <v>99</v>
      </c>
      <c r="P24">
        <v>14</v>
      </c>
      <c r="Q24" s="102">
        <v>188</v>
      </c>
      <c r="R24" s="102">
        <v>2</v>
      </c>
    </row>
    <row r="25" spans="2:18">
      <c r="B25" t="s">
        <v>115</v>
      </c>
      <c r="C25" t="s">
        <v>99</v>
      </c>
      <c r="D25">
        <v>15</v>
      </c>
      <c r="E25" s="102">
        <v>372</v>
      </c>
      <c r="F25" s="102">
        <v>5</v>
      </c>
      <c r="H25" t="s">
        <v>224</v>
      </c>
      <c r="I25" t="s">
        <v>65</v>
      </c>
      <c r="J25">
        <v>15</v>
      </c>
      <c r="K25" s="102">
        <v>321</v>
      </c>
      <c r="L25" s="102">
        <v>4</v>
      </c>
      <c r="N25" t="s">
        <v>21</v>
      </c>
      <c r="O25" t="s">
        <v>66</v>
      </c>
      <c r="P25">
        <v>14</v>
      </c>
      <c r="Q25" s="102">
        <v>188</v>
      </c>
      <c r="R25" s="102">
        <v>2</v>
      </c>
    </row>
    <row r="26" spans="2:18">
      <c r="B26" t="s">
        <v>110</v>
      </c>
      <c r="C26" t="s">
        <v>65</v>
      </c>
      <c r="D26">
        <v>16</v>
      </c>
      <c r="E26" s="102">
        <v>368</v>
      </c>
      <c r="F26" s="102">
        <v>4</v>
      </c>
      <c r="H26" t="s">
        <v>45</v>
      </c>
      <c r="I26" t="s">
        <v>71</v>
      </c>
      <c r="J26">
        <v>16</v>
      </c>
      <c r="K26" s="102">
        <v>308</v>
      </c>
      <c r="L26" s="102">
        <v>4</v>
      </c>
      <c r="N26" t="s">
        <v>137</v>
      </c>
      <c r="O26" t="s">
        <v>99</v>
      </c>
      <c r="P26">
        <v>16</v>
      </c>
      <c r="Q26" s="102">
        <v>187</v>
      </c>
      <c r="R26" s="102">
        <v>2</v>
      </c>
    </row>
    <row r="27" spans="2:18">
      <c r="B27" t="s">
        <v>31</v>
      </c>
      <c r="C27" t="s">
        <v>101</v>
      </c>
      <c r="D27">
        <v>17</v>
      </c>
      <c r="E27" s="102">
        <v>367</v>
      </c>
      <c r="F27" s="102">
        <v>6</v>
      </c>
      <c r="H27" t="s">
        <v>356</v>
      </c>
      <c r="I27" t="s">
        <v>69</v>
      </c>
      <c r="J27">
        <v>17</v>
      </c>
      <c r="K27" s="102">
        <v>294</v>
      </c>
      <c r="L27" s="102">
        <v>3</v>
      </c>
      <c r="N27" t="s">
        <v>116</v>
      </c>
      <c r="O27" t="s">
        <v>99</v>
      </c>
      <c r="P27">
        <v>17</v>
      </c>
      <c r="Q27" s="102">
        <v>178</v>
      </c>
      <c r="R27" s="102">
        <v>2</v>
      </c>
    </row>
    <row r="28" spans="2:18">
      <c r="B28" t="s">
        <v>43</v>
      </c>
      <c r="C28" t="s">
        <v>65</v>
      </c>
      <c r="D28">
        <v>18</v>
      </c>
      <c r="E28" s="102">
        <v>360</v>
      </c>
      <c r="F28" s="102">
        <v>5</v>
      </c>
      <c r="H28" t="s">
        <v>81</v>
      </c>
      <c r="I28" t="s">
        <v>65</v>
      </c>
      <c r="J28">
        <v>18</v>
      </c>
      <c r="K28" s="102">
        <v>280</v>
      </c>
      <c r="L28" s="102">
        <v>3</v>
      </c>
      <c r="N28" t="s">
        <v>29</v>
      </c>
      <c r="O28" t="s">
        <v>99</v>
      </c>
      <c r="P28">
        <v>17</v>
      </c>
      <c r="Q28" s="102">
        <v>178</v>
      </c>
      <c r="R28" s="102">
        <v>2</v>
      </c>
    </row>
    <row r="29" spans="2:18">
      <c r="B29" t="s">
        <v>8</v>
      </c>
      <c r="C29" t="s">
        <v>69</v>
      </c>
      <c r="D29">
        <v>19</v>
      </c>
      <c r="E29" s="102">
        <v>357</v>
      </c>
      <c r="F29" s="102">
        <v>4</v>
      </c>
      <c r="H29" t="s">
        <v>13</v>
      </c>
      <c r="I29" t="s">
        <v>69</v>
      </c>
      <c r="J29">
        <v>19</v>
      </c>
      <c r="K29" s="102">
        <v>265</v>
      </c>
      <c r="L29" s="102">
        <v>3</v>
      </c>
      <c r="N29" t="s">
        <v>136</v>
      </c>
      <c r="O29" t="s">
        <v>99</v>
      </c>
      <c r="P29">
        <v>19</v>
      </c>
      <c r="Q29" s="102">
        <v>177</v>
      </c>
      <c r="R29" s="102">
        <v>2</v>
      </c>
    </row>
    <row r="30" spans="2:18">
      <c r="B30" t="s">
        <v>44</v>
      </c>
      <c r="C30" t="s">
        <v>65</v>
      </c>
      <c r="D30">
        <v>20</v>
      </c>
      <c r="E30" s="102">
        <v>356</v>
      </c>
      <c r="F30" s="102">
        <v>5</v>
      </c>
      <c r="H30" t="s">
        <v>14</v>
      </c>
      <c r="I30" t="s">
        <v>69</v>
      </c>
      <c r="J30">
        <v>20</v>
      </c>
      <c r="K30" s="102">
        <v>255</v>
      </c>
      <c r="L30" s="102">
        <v>3</v>
      </c>
      <c r="N30" t="s">
        <v>213</v>
      </c>
      <c r="O30" t="s">
        <v>99</v>
      </c>
      <c r="P30">
        <v>20</v>
      </c>
      <c r="Q30" s="102">
        <v>173</v>
      </c>
      <c r="R30" s="102">
        <v>2</v>
      </c>
    </row>
    <row r="31" spans="2:18">
      <c r="B31" t="s">
        <v>22</v>
      </c>
      <c r="C31" t="s">
        <v>70</v>
      </c>
      <c r="D31">
        <v>21</v>
      </c>
      <c r="E31" s="102">
        <v>355</v>
      </c>
      <c r="F31" s="102">
        <v>6</v>
      </c>
      <c r="H31" t="s">
        <v>84</v>
      </c>
      <c r="I31" t="s">
        <v>70</v>
      </c>
      <c r="J31">
        <v>21</v>
      </c>
      <c r="K31" s="102">
        <v>253</v>
      </c>
      <c r="L31" s="102">
        <v>3</v>
      </c>
      <c r="N31" t="s">
        <v>438</v>
      </c>
      <c r="O31" t="s">
        <v>99</v>
      </c>
      <c r="P31">
        <v>21</v>
      </c>
      <c r="Q31" s="102">
        <v>97</v>
      </c>
      <c r="R31" s="102">
        <v>1</v>
      </c>
    </row>
    <row r="32" spans="2:18">
      <c r="B32" t="s">
        <v>223</v>
      </c>
      <c r="C32" t="s">
        <v>70</v>
      </c>
      <c r="D32">
        <v>22</v>
      </c>
      <c r="E32" s="102">
        <v>344</v>
      </c>
      <c r="F32" s="102">
        <v>6</v>
      </c>
      <c r="H32" t="s">
        <v>28</v>
      </c>
      <c r="I32" t="s">
        <v>65</v>
      </c>
      <c r="J32">
        <v>22</v>
      </c>
      <c r="K32" s="102">
        <v>237</v>
      </c>
      <c r="L32" s="102">
        <v>3</v>
      </c>
      <c r="N32" t="s">
        <v>551</v>
      </c>
      <c r="O32" t="s">
        <v>66</v>
      </c>
      <c r="P32">
        <v>21</v>
      </c>
      <c r="Q32" s="102">
        <v>97</v>
      </c>
      <c r="R32" s="102">
        <v>1</v>
      </c>
    </row>
    <row r="33" spans="2:18">
      <c r="B33" t="s">
        <v>224</v>
      </c>
      <c r="C33" t="s">
        <v>65</v>
      </c>
      <c r="D33">
        <v>23</v>
      </c>
      <c r="E33" s="102">
        <v>321</v>
      </c>
      <c r="F33" s="102">
        <v>4</v>
      </c>
      <c r="H33" t="s">
        <v>104</v>
      </c>
      <c r="I33" t="s">
        <v>71</v>
      </c>
      <c r="J33">
        <v>23</v>
      </c>
      <c r="K33" s="102">
        <v>230</v>
      </c>
      <c r="L33" s="102">
        <v>3</v>
      </c>
      <c r="N33" t="s">
        <v>113</v>
      </c>
      <c r="O33" t="s">
        <v>99</v>
      </c>
      <c r="P33">
        <v>23</v>
      </c>
      <c r="Q33" s="102">
        <v>93</v>
      </c>
      <c r="R33" s="102">
        <v>1</v>
      </c>
    </row>
    <row r="34" spans="2:18">
      <c r="B34" t="s">
        <v>45</v>
      </c>
      <c r="C34" t="s">
        <v>71</v>
      </c>
      <c r="D34">
        <v>24</v>
      </c>
      <c r="E34" s="102">
        <v>308</v>
      </c>
      <c r="F34" s="102">
        <v>4</v>
      </c>
      <c r="H34" t="s">
        <v>38</v>
      </c>
      <c r="I34" t="s">
        <v>69</v>
      </c>
      <c r="J34">
        <v>24</v>
      </c>
      <c r="K34" s="102">
        <v>198</v>
      </c>
      <c r="L34" s="102">
        <v>2</v>
      </c>
      <c r="N34" t="s">
        <v>210</v>
      </c>
      <c r="O34" t="s">
        <v>66</v>
      </c>
      <c r="P34">
        <v>24</v>
      </c>
      <c r="Q34" s="102">
        <v>92</v>
      </c>
      <c r="R34" s="102">
        <v>1</v>
      </c>
    </row>
    <row r="35" spans="2:18">
      <c r="B35" t="s">
        <v>356</v>
      </c>
      <c r="C35" t="s">
        <v>69</v>
      </c>
      <c r="D35">
        <v>25</v>
      </c>
      <c r="E35" s="102">
        <v>294</v>
      </c>
      <c r="F35" s="102">
        <v>3</v>
      </c>
      <c r="H35" t="s">
        <v>129</v>
      </c>
      <c r="I35" t="s">
        <v>65</v>
      </c>
      <c r="J35">
        <v>25</v>
      </c>
      <c r="K35" s="102">
        <v>194</v>
      </c>
      <c r="L35" s="102">
        <v>2</v>
      </c>
      <c r="N35" t="s">
        <v>489</v>
      </c>
      <c r="O35" t="s">
        <v>323</v>
      </c>
      <c r="P35">
        <v>25</v>
      </c>
      <c r="Q35" s="102">
        <v>91</v>
      </c>
      <c r="R35" s="102">
        <v>1</v>
      </c>
    </row>
    <row r="36" spans="2:18">
      <c r="B36" t="s">
        <v>208</v>
      </c>
      <c r="C36" t="s">
        <v>99</v>
      </c>
      <c r="D36">
        <v>25</v>
      </c>
      <c r="E36" s="102">
        <v>294</v>
      </c>
      <c r="F36" s="102">
        <v>3</v>
      </c>
      <c r="H36" t="s">
        <v>467</v>
      </c>
      <c r="I36" t="s">
        <v>69</v>
      </c>
      <c r="J36">
        <v>26</v>
      </c>
      <c r="K36" s="102">
        <v>183</v>
      </c>
      <c r="L36" s="102">
        <v>2</v>
      </c>
      <c r="N36" t="s">
        <v>118</v>
      </c>
      <c r="O36" t="s">
        <v>66</v>
      </c>
      <c r="P36">
        <v>25</v>
      </c>
      <c r="Q36" s="102">
        <v>91</v>
      </c>
      <c r="R36" s="102">
        <v>1</v>
      </c>
    </row>
    <row r="37" spans="2:18">
      <c r="B37" t="s">
        <v>20</v>
      </c>
      <c r="C37" t="s">
        <v>66</v>
      </c>
      <c r="D37">
        <v>27</v>
      </c>
      <c r="E37" s="102">
        <v>289</v>
      </c>
      <c r="F37" s="102">
        <v>3</v>
      </c>
      <c r="H37" t="s">
        <v>12</v>
      </c>
      <c r="I37" t="s">
        <v>65</v>
      </c>
      <c r="J37">
        <v>27</v>
      </c>
      <c r="K37" s="102">
        <v>176</v>
      </c>
      <c r="L37" s="102">
        <v>2</v>
      </c>
      <c r="N37" t="s">
        <v>273</v>
      </c>
      <c r="O37" t="s">
        <v>580</v>
      </c>
      <c r="P37">
        <v>27</v>
      </c>
      <c r="Q37" s="102">
        <v>89</v>
      </c>
      <c r="R37" s="102">
        <v>1</v>
      </c>
    </row>
    <row r="38" spans="2:18">
      <c r="B38" t="s">
        <v>114</v>
      </c>
      <c r="C38" t="s">
        <v>66</v>
      </c>
      <c r="D38">
        <v>28</v>
      </c>
      <c r="E38" s="102">
        <v>285</v>
      </c>
      <c r="F38" s="102">
        <v>3</v>
      </c>
      <c r="H38" t="s">
        <v>475</v>
      </c>
      <c r="I38" t="s">
        <v>69</v>
      </c>
      <c r="J38">
        <v>28</v>
      </c>
      <c r="K38" s="102">
        <v>175</v>
      </c>
      <c r="L38" s="102">
        <v>2</v>
      </c>
      <c r="N38" t="s">
        <v>272</v>
      </c>
      <c r="O38" t="s">
        <v>99</v>
      </c>
      <c r="P38">
        <v>27</v>
      </c>
      <c r="Q38" s="102">
        <v>89</v>
      </c>
      <c r="R38" s="102">
        <v>1</v>
      </c>
    </row>
    <row r="39" spans="2:18">
      <c r="B39" t="s">
        <v>267</v>
      </c>
      <c r="C39" t="s">
        <v>66</v>
      </c>
      <c r="D39">
        <v>29</v>
      </c>
      <c r="E39" s="102">
        <v>283</v>
      </c>
      <c r="F39" s="102">
        <v>3</v>
      </c>
      <c r="H39" t="s">
        <v>220</v>
      </c>
      <c r="I39" t="s">
        <v>580</v>
      </c>
      <c r="J39">
        <v>29</v>
      </c>
      <c r="K39" s="102">
        <v>167</v>
      </c>
      <c r="L39" s="102">
        <v>2</v>
      </c>
      <c r="N39" t="s">
        <v>120</v>
      </c>
      <c r="O39" t="s">
        <v>580</v>
      </c>
      <c r="P39">
        <v>29</v>
      </c>
      <c r="Q39" s="102">
        <v>84</v>
      </c>
      <c r="R39" s="102">
        <v>1</v>
      </c>
    </row>
    <row r="40" spans="2:18">
      <c r="B40" t="s">
        <v>81</v>
      </c>
      <c r="C40" t="s">
        <v>65</v>
      </c>
      <c r="D40">
        <v>30</v>
      </c>
      <c r="E40" s="102">
        <v>280</v>
      </c>
      <c r="F40" s="102">
        <v>3</v>
      </c>
      <c r="H40" t="s">
        <v>221</v>
      </c>
      <c r="I40" t="s">
        <v>580</v>
      </c>
      <c r="J40">
        <v>30</v>
      </c>
      <c r="K40" s="102">
        <v>166</v>
      </c>
      <c r="L40" s="102">
        <v>2</v>
      </c>
      <c r="N40" t="s">
        <v>212</v>
      </c>
      <c r="O40" t="s">
        <v>580</v>
      </c>
      <c r="P40">
        <v>30</v>
      </c>
      <c r="Q40" s="102">
        <v>83</v>
      </c>
      <c r="R40" s="102">
        <v>1</v>
      </c>
    </row>
    <row r="41" spans="2:18">
      <c r="B41" t="s">
        <v>30</v>
      </c>
      <c r="C41" t="s">
        <v>359</v>
      </c>
      <c r="D41">
        <v>31</v>
      </c>
      <c r="E41" s="102">
        <v>268</v>
      </c>
      <c r="F41" s="102">
        <v>3</v>
      </c>
      <c r="H41" t="s">
        <v>226</v>
      </c>
      <c r="I41" t="s">
        <v>65</v>
      </c>
      <c r="J41">
        <v>31</v>
      </c>
      <c r="K41" s="102">
        <v>152</v>
      </c>
      <c r="L41" s="102">
        <v>2</v>
      </c>
      <c r="N41" t="s">
        <v>215</v>
      </c>
      <c r="O41" t="s">
        <v>99</v>
      </c>
      <c r="P41">
        <v>31</v>
      </c>
      <c r="Q41" s="102">
        <v>80</v>
      </c>
      <c r="R41" s="102">
        <v>1</v>
      </c>
    </row>
    <row r="42" spans="2:18">
      <c r="B42" t="s">
        <v>13</v>
      </c>
      <c r="C42" t="s">
        <v>69</v>
      </c>
      <c r="D42">
        <v>32</v>
      </c>
      <c r="E42" s="102">
        <v>265</v>
      </c>
      <c r="F42" s="102">
        <v>3</v>
      </c>
      <c r="H42" t="s">
        <v>3</v>
      </c>
      <c r="I42" t="s">
        <v>281</v>
      </c>
      <c r="J42">
        <v>32</v>
      </c>
      <c r="K42" s="102">
        <v>99</v>
      </c>
      <c r="L42" s="102">
        <v>1</v>
      </c>
      <c r="N42" t="s">
        <v>11</v>
      </c>
      <c r="O42" t="s">
        <v>66</v>
      </c>
      <c r="P42">
        <v>32</v>
      </c>
      <c r="Q42" s="102">
        <v>0</v>
      </c>
      <c r="R42" s="102">
        <v>0</v>
      </c>
    </row>
    <row r="43" spans="2:18">
      <c r="B43" t="s">
        <v>14</v>
      </c>
      <c r="C43" t="s">
        <v>69</v>
      </c>
      <c r="D43">
        <v>33</v>
      </c>
      <c r="E43" s="102">
        <v>255</v>
      </c>
      <c r="F43" s="102">
        <v>3</v>
      </c>
      <c r="H43" t="s">
        <v>121</v>
      </c>
      <c r="I43" t="s">
        <v>65</v>
      </c>
      <c r="J43">
        <v>33</v>
      </c>
      <c r="K43" s="102">
        <v>98</v>
      </c>
      <c r="L43" s="102">
        <v>1</v>
      </c>
      <c r="N43" t="s">
        <v>141</v>
      </c>
      <c r="O43" t="s">
        <v>99</v>
      </c>
      <c r="P43">
        <v>32</v>
      </c>
      <c r="Q43" s="102">
        <v>0</v>
      </c>
      <c r="R43" s="102">
        <v>0</v>
      </c>
    </row>
    <row r="44" spans="2:18">
      <c r="B44" t="s">
        <v>84</v>
      </c>
      <c r="C44" t="s">
        <v>70</v>
      </c>
      <c r="D44">
        <v>34</v>
      </c>
      <c r="E44" s="102">
        <v>253</v>
      </c>
      <c r="F44" s="102">
        <v>3</v>
      </c>
      <c r="H44" t="s">
        <v>39</v>
      </c>
      <c r="I44" t="s">
        <v>69</v>
      </c>
      <c r="J44">
        <v>34</v>
      </c>
      <c r="K44" s="102">
        <v>95</v>
      </c>
      <c r="L44" s="102">
        <v>1</v>
      </c>
      <c r="N44" t="s">
        <v>46</v>
      </c>
      <c r="O44" t="s">
        <v>66</v>
      </c>
      <c r="P44">
        <v>32</v>
      </c>
      <c r="Q44" s="102">
        <v>0</v>
      </c>
      <c r="R44" s="102">
        <v>0</v>
      </c>
    </row>
    <row r="45" spans="2:18">
      <c r="B45" t="s">
        <v>28</v>
      </c>
      <c r="C45" t="s">
        <v>65</v>
      </c>
      <c r="D45">
        <v>35</v>
      </c>
      <c r="E45" s="102">
        <v>237</v>
      </c>
      <c r="F45" s="102">
        <v>3</v>
      </c>
      <c r="H45" t="s">
        <v>5</v>
      </c>
      <c r="I45" t="s">
        <v>65</v>
      </c>
      <c r="J45">
        <v>35</v>
      </c>
      <c r="K45" s="102">
        <v>94</v>
      </c>
      <c r="L45" s="102">
        <v>1</v>
      </c>
      <c r="N45" t="s">
        <v>134</v>
      </c>
      <c r="O45" t="s">
        <v>580</v>
      </c>
      <c r="P45">
        <v>32</v>
      </c>
      <c r="Q45" s="102">
        <v>0</v>
      </c>
      <c r="R45" s="102">
        <v>0</v>
      </c>
    </row>
    <row r="46" spans="2:18">
      <c r="B46" t="s">
        <v>104</v>
      </c>
      <c r="C46" t="s">
        <v>71</v>
      </c>
      <c r="D46">
        <v>36</v>
      </c>
      <c r="E46" s="102">
        <v>230</v>
      </c>
      <c r="F46" s="102">
        <v>3</v>
      </c>
      <c r="H46" t="s">
        <v>49</v>
      </c>
      <c r="I46" t="s">
        <v>70</v>
      </c>
      <c r="J46">
        <v>35</v>
      </c>
      <c r="K46" s="102">
        <v>94</v>
      </c>
      <c r="L46" s="102">
        <v>1</v>
      </c>
      <c r="N46" t="s">
        <v>125</v>
      </c>
      <c r="O46" t="s">
        <v>580</v>
      </c>
      <c r="P46">
        <v>32</v>
      </c>
      <c r="Q46" s="102">
        <v>0</v>
      </c>
      <c r="R46" s="102">
        <v>0</v>
      </c>
    </row>
    <row r="47" spans="2:18">
      <c r="B47" t="s">
        <v>38</v>
      </c>
      <c r="C47" t="s">
        <v>69</v>
      </c>
      <c r="D47">
        <v>37</v>
      </c>
      <c r="E47" s="102">
        <v>198</v>
      </c>
      <c r="F47" s="102">
        <v>2</v>
      </c>
      <c r="H47" t="s">
        <v>122</v>
      </c>
      <c r="I47" t="s">
        <v>65</v>
      </c>
      <c r="J47">
        <v>37</v>
      </c>
      <c r="K47" s="102">
        <v>92</v>
      </c>
      <c r="L47" s="102">
        <v>1</v>
      </c>
      <c r="N47" t="s">
        <v>23</v>
      </c>
      <c r="O47" t="s">
        <v>99</v>
      </c>
      <c r="P47">
        <v>32</v>
      </c>
      <c r="Q47" s="102">
        <v>0</v>
      </c>
      <c r="R47" s="102">
        <v>0</v>
      </c>
    </row>
    <row r="48" spans="2:18">
      <c r="B48" t="s">
        <v>129</v>
      </c>
      <c r="C48" t="s">
        <v>65</v>
      </c>
      <c r="D48">
        <v>38</v>
      </c>
      <c r="E48" s="102">
        <v>194</v>
      </c>
      <c r="F48" s="102">
        <v>2</v>
      </c>
      <c r="H48" t="s">
        <v>219</v>
      </c>
      <c r="I48" t="s">
        <v>580</v>
      </c>
      <c r="J48">
        <v>38</v>
      </c>
      <c r="K48" s="102">
        <v>90</v>
      </c>
      <c r="L48" s="102">
        <v>1</v>
      </c>
      <c r="N48" t="s">
        <v>131</v>
      </c>
      <c r="O48" t="s">
        <v>580</v>
      </c>
      <c r="P48">
        <v>32</v>
      </c>
      <c r="Q48" s="102">
        <v>0</v>
      </c>
      <c r="R48" s="102">
        <v>0</v>
      </c>
    </row>
    <row r="49" spans="2:18">
      <c r="B49" t="s">
        <v>21</v>
      </c>
      <c r="C49" t="s">
        <v>66</v>
      </c>
      <c r="D49">
        <v>39</v>
      </c>
      <c r="E49" s="102">
        <v>188</v>
      </c>
      <c r="F49" s="102">
        <v>2</v>
      </c>
      <c r="H49" t="s">
        <v>124</v>
      </c>
      <c r="I49" t="s">
        <v>70</v>
      </c>
      <c r="J49">
        <v>38</v>
      </c>
      <c r="K49" s="102">
        <v>90</v>
      </c>
      <c r="L49" s="102">
        <v>1</v>
      </c>
      <c r="N49" t="s">
        <v>119</v>
      </c>
      <c r="O49" t="s">
        <v>580</v>
      </c>
      <c r="P49">
        <v>32</v>
      </c>
      <c r="Q49" s="102">
        <v>0</v>
      </c>
      <c r="R49" s="102">
        <v>0</v>
      </c>
    </row>
    <row r="50" spans="2:18">
      <c r="B50" t="s">
        <v>24</v>
      </c>
      <c r="C50" t="s">
        <v>99</v>
      </c>
      <c r="D50">
        <v>39</v>
      </c>
      <c r="E50" s="102">
        <v>188</v>
      </c>
      <c r="F50" s="102">
        <v>2</v>
      </c>
      <c r="H50" t="s">
        <v>449</v>
      </c>
      <c r="I50" t="s">
        <v>65</v>
      </c>
      <c r="J50">
        <v>40</v>
      </c>
      <c r="K50" s="102">
        <v>89</v>
      </c>
      <c r="L50" s="102">
        <v>1</v>
      </c>
      <c r="N50" t="s">
        <v>130</v>
      </c>
      <c r="O50" t="s">
        <v>580</v>
      </c>
      <c r="P50">
        <v>32</v>
      </c>
      <c r="Q50" s="102">
        <v>0</v>
      </c>
      <c r="R50" s="102">
        <v>0</v>
      </c>
    </row>
    <row r="51" spans="2:18">
      <c r="B51" t="s">
        <v>137</v>
      </c>
      <c r="C51" t="s">
        <v>99</v>
      </c>
      <c r="D51">
        <v>41</v>
      </c>
      <c r="E51" s="102">
        <v>187</v>
      </c>
      <c r="F51" s="102">
        <v>2</v>
      </c>
      <c r="H51" t="s">
        <v>40</v>
      </c>
      <c r="I51" t="s">
        <v>65</v>
      </c>
      <c r="J51">
        <v>41</v>
      </c>
      <c r="K51" s="102">
        <v>88</v>
      </c>
      <c r="L51" s="102">
        <v>1</v>
      </c>
      <c r="N51" t="s">
        <v>138</v>
      </c>
      <c r="O51" t="s">
        <v>580</v>
      </c>
      <c r="P51">
        <v>32</v>
      </c>
      <c r="Q51" s="102">
        <v>0</v>
      </c>
      <c r="R51" s="102">
        <v>0</v>
      </c>
    </row>
    <row r="52" spans="2:18">
      <c r="B52" t="s">
        <v>467</v>
      </c>
      <c r="C52" t="s">
        <v>69</v>
      </c>
      <c r="D52">
        <v>42</v>
      </c>
      <c r="E52" s="102">
        <v>183</v>
      </c>
      <c r="F52" s="102">
        <v>2</v>
      </c>
      <c r="H52" t="s">
        <v>357</v>
      </c>
      <c r="I52" t="s">
        <v>69</v>
      </c>
      <c r="J52">
        <v>41</v>
      </c>
      <c r="K52" s="102">
        <v>88</v>
      </c>
      <c r="L52" s="102">
        <v>1</v>
      </c>
      <c r="N52" t="s">
        <v>111</v>
      </c>
      <c r="O52" t="s">
        <v>580</v>
      </c>
      <c r="P52">
        <v>32</v>
      </c>
      <c r="Q52" s="102">
        <v>0</v>
      </c>
      <c r="R52" s="102">
        <v>0</v>
      </c>
    </row>
    <row r="53" spans="2:18">
      <c r="B53" t="s">
        <v>116</v>
      </c>
      <c r="C53" t="s">
        <v>99</v>
      </c>
      <c r="D53">
        <v>43</v>
      </c>
      <c r="E53" s="102">
        <v>178</v>
      </c>
      <c r="F53" s="102">
        <v>2</v>
      </c>
      <c r="H53" t="s">
        <v>9</v>
      </c>
      <c r="I53" t="s">
        <v>69</v>
      </c>
      <c r="J53">
        <v>43</v>
      </c>
      <c r="K53" s="102">
        <v>87</v>
      </c>
      <c r="L53" s="102">
        <v>1</v>
      </c>
      <c r="N53" t="s">
        <v>112</v>
      </c>
      <c r="O53" t="s">
        <v>580</v>
      </c>
      <c r="P53">
        <v>32</v>
      </c>
      <c r="Q53" s="102">
        <v>0</v>
      </c>
      <c r="R53" s="102">
        <v>0</v>
      </c>
    </row>
    <row r="54" spans="2:18">
      <c r="B54" t="s">
        <v>29</v>
      </c>
      <c r="C54" t="s">
        <v>99</v>
      </c>
      <c r="D54">
        <v>43</v>
      </c>
      <c r="E54" s="102">
        <v>178</v>
      </c>
      <c r="F54" s="102">
        <v>2</v>
      </c>
      <c r="H54" t="s">
        <v>140</v>
      </c>
      <c r="I54" t="s">
        <v>69</v>
      </c>
      <c r="J54">
        <v>44</v>
      </c>
      <c r="K54" s="102">
        <v>86</v>
      </c>
      <c r="L54" s="102">
        <v>1</v>
      </c>
      <c r="N54" t="s">
        <v>117</v>
      </c>
      <c r="O54" t="s">
        <v>580</v>
      </c>
      <c r="P54">
        <v>32</v>
      </c>
      <c r="Q54" s="102">
        <v>0</v>
      </c>
      <c r="R54" s="102">
        <v>0</v>
      </c>
    </row>
    <row r="55" spans="2:18">
      <c r="B55" t="s">
        <v>136</v>
      </c>
      <c r="C55" t="s">
        <v>99</v>
      </c>
      <c r="D55">
        <v>45</v>
      </c>
      <c r="E55" s="102">
        <v>177</v>
      </c>
      <c r="F55" s="102">
        <v>2</v>
      </c>
      <c r="H55" t="s">
        <v>358</v>
      </c>
      <c r="I55" t="s">
        <v>70</v>
      </c>
      <c r="J55">
        <v>44</v>
      </c>
      <c r="K55" s="102">
        <v>86</v>
      </c>
      <c r="L55" s="102">
        <v>1</v>
      </c>
      <c r="N55" t="s">
        <v>16</v>
      </c>
      <c r="O55" t="s">
        <v>66</v>
      </c>
      <c r="P55">
        <v>32</v>
      </c>
      <c r="Q55" s="102">
        <v>0</v>
      </c>
      <c r="R55" s="102">
        <v>0</v>
      </c>
    </row>
    <row r="56" spans="2:18">
      <c r="B56" t="s">
        <v>12</v>
      </c>
      <c r="C56" t="s">
        <v>65</v>
      </c>
      <c r="D56">
        <v>46</v>
      </c>
      <c r="E56" s="102">
        <v>176</v>
      </c>
      <c r="F56" s="102">
        <v>2</v>
      </c>
      <c r="H56" t="s">
        <v>19</v>
      </c>
      <c r="I56" t="s">
        <v>69</v>
      </c>
      <c r="J56">
        <v>46</v>
      </c>
      <c r="K56" s="102">
        <v>85</v>
      </c>
      <c r="L56" s="102">
        <v>1</v>
      </c>
      <c r="N56" t="s">
        <v>82</v>
      </c>
      <c r="O56" t="s">
        <v>66</v>
      </c>
      <c r="P56">
        <v>32</v>
      </c>
      <c r="Q56" s="102">
        <v>0</v>
      </c>
      <c r="R56" s="102">
        <v>0</v>
      </c>
    </row>
    <row r="57" spans="2:18">
      <c r="B57" t="s">
        <v>475</v>
      </c>
      <c r="C57" t="s">
        <v>69</v>
      </c>
      <c r="D57">
        <v>47</v>
      </c>
      <c r="E57" s="102">
        <v>175</v>
      </c>
      <c r="F57" s="102">
        <v>2</v>
      </c>
      <c r="H57" t="s">
        <v>552</v>
      </c>
      <c r="I57" t="s">
        <v>65</v>
      </c>
      <c r="J57">
        <v>47</v>
      </c>
      <c r="K57" s="102">
        <v>81</v>
      </c>
      <c r="L57" s="102">
        <v>1</v>
      </c>
    </row>
    <row r="58" spans="2:18">
      <c r="B58" t="s">
        <v>213</v>
      </c>
      <c r="C58" t="s">
        <v>99</v>
      </c>
      <c r="D58">
        <v>48</v>
      </c>
      <c r="E58" s="102">
        <v>173</v>
      </c>
      <c r="F58" s="102">
        <v>2</v>
      </c>
      <c r="H58" t="s">
        <v>222</v>
      </c>
      <c r="I58" t="s">
        <v>580</v>
      </c>
      <c r="J58">
        <v>48</v>
      </c>
      <c r="K58" s="102">
        <v>80</v>
      </c>
      <c r="L58" s="102">
        <v>1</v>
      </c>
    </row>
    <row r="59" spans="2:18">
      <c r="B59" t="s">
        <v>220</v>
      </c>
      <c r="C59" t="s">
        <v>580</v>
      </c>
      <c r="D59">
        <v>49</v>
      </c>
      <c r="E59" s="102">
        <v>167</v>
      </c>
      <c r="F59" s="102">
        <v>2</v>
      </c>
      <c r="H59" t="s">
        <v>142</v>
      </c>
      <c r="I59" t="s">
        <v>69</v>
      </c>
      <c r="J59">
        <v>49</v>
      </c>
      <c r="K59" s="102">
        <v>79</v>
      </c>
      <c r="L59" s="102">
        <v>1</v>
      </c>
    </row>
    <row r="60" spans="2:18">
      <c r="B60" t="s">
        <v>221</v>
      </c>
      <c r="C60" t="s">
        <v>580</v>
      </c>
      <c r="D60">
        <v>50</v>
      </c>
      <c r="E60" s="102">
        <v>166</v>
      </c>
      <c r="F60" s="102">
        <v>2</v>
      </c>
      <c r="H60" t="s">
        <v>47</v>
      </c>
      <c r="I60" t="s">
        <v>65</v>
      </c>
      <c r="J60">
        <v>49</v>
      </c>
      <c r="K60" s="102">
        <v>79</v>
      </c>
      <c r="L60" s="102">
        <v>1</v>
      </c>
    </row>
    <row r="61" spans="2:18">
      <c r="B61" t="s">
        <v>226</v>
      </c>
      <c r="C61" t="s">
        <v>65</v>
      </c>
      <c r="D61">
        <v>51</v>
      </c>
      <c r="E61" s="102">
        <v>152</v>
      </c>
      <c r="F61" s="102">
        <v>2</v>
      </c>
      <c r="H61" t="s">
        <v>225</v>
      </c>
      <c r="I61" t="s">
        <v>580</v>
      </c>
      <c r="J61">
        <v>51</v>
      </c>
      <c r="K61" s="102">
        <v>73</v>
      </c>
      <c r="L61" s="102">
        <v>1</v>
      </c>
    </row>
    <row r="62" spans="2:18">
      <c r="B62" t="s">
        <v>3</v>
      </c>
      <c r="C62" t="s">
        <v>281</v>
      </c>
      <c r="D62">
        <v>52</v>
      </c>
      <c r="E62" s="102">
        <v>99</v>
      </c>
      <c r="F62" s="102">
        <v>1</v>
      </c>
      <c r="H62" t="s">
        <v>139</v>
      </c>
      <c r="I62" t="s">
        <v>65</v>
      </c>
      <c r="J62">
        <v>52</v>
      </c>
      <c r="K62" s="102">
        <v>0</v>
      </c>
      <c r="L62" s="102">
        <v>0</v>
      </c>
    </row>
    <row r="63" spans="2:18">
      <c r="B63" t="s">
        <v>121</v>
      </c>
      <c r="C63" t="s">
        <v>65</v>
      </c>
      <c r="D63">
        <v>53</v>
      </c>
      <c r="E63" s="102">
        <v>98</v>
      </c>
      <c r="F63" s="102">
        <v>1</v>
      </c>
      <c r="H63" t="s">
        <v>10</v>
      </c>
      <c r="I63" t="s">
        <v>69</v>
      </c>
      <c r="J63">
        <v>52</v>
      </c>
      <c r="K63" s="102">
        <v>0</v>
      </c>
      <c r="L63" s="102">
        <v>0</v>
      </c>
    </row>
    <row r="64" spans="2:18">
      <c r="B64" t="s">
        <v>438</v>
      </c>
      <c r="C64" t="s">
        <v>99</v>
      </c>
      <c r="D64">
        <v>54</v>
      </c>
      <c r="E64" s="102">
        <v>97</v>
      </c>
      <c r="F64" s="102">
        <v>1</v>
      </c>
      <c r="H64" t="s">
        <v>123</v>
      </c>
      <c r="I64" t="s">
        <v>580</v>
      </c>
      <c r="J64">
        <v>52</v>
      </c>
      <c r="K64" s="102">
        <v>0</v>
      </c>
      <c r="L64" s="102">
        <v>0</v>
      </c>
    </row>
    <row r="65" spans="2:12">
      <c r="B65" t="s">
        <v>551</v>
      </c>
      <c r="C65" t="s">
        <v>66</v>
      </c>
      <c r="D65">
        <v>54</v>
      </c>
      <c r="E65" s="102">
        <v>97</v>
      </c>
      <c r="F65" s="102">
        <v>1</v>
      </c>
      <c r="H65" t="s">
        <v>7</v>
      </c>
      <c r="I65" t="s">
        <v>65</v>
      </c>
      <c r="J65">
        <v>52</v>
      </c>
      <c r="K65" s="102">
        <v>0</v>
      </c>
      <c r="L65" s="102">
        <v>0</v>
      </c>
    </row>
    <row r="66" spans="2:12">
      <c r="B66" t="s">
        <v>39</v>
      </c>
      <c r="C66" t="s">
        <v>69</v>
      </c>
      <c r="D66">
        <v>56</v>
      </c>
      <c r="E66" s="102">
        <v>95</v>
      </c>
      <c r="F66" s="102">
        <v>1</v>
      </c>
      <c r="H66" t="s">
        <v>133</v>
      </c>
      <c r="I66" t="s">
        <v>580</v>
      </c>
      <c r="J66">
        <v>52</v>
      </c>
      <c r="K66" s="102">
        <v>0</v>
      </c>
      <c r="L66" s="102">
        <v>0</v>
      </c>
    </row>
    <row r="67" spans="2:12">
      <c r="B67" t="s">
        <v>49</v>
      </c>
      <c r="C67" t="s">
        <v>70</v>
      </c>
      <c r="D67">
        <v>57</v>
      </c>
      <c r="E67" s="102">
        <v>94</v>
      </c>
      <c r="F67" s="102">
        <v>1</v>
      </c>
      <c r="H67" t="s">
        <v>126</v>
      </c>
      <c r="I67" t="s">
        <v>580</v>
      </c>
      <c r="J67">
        <v>52</v>
      </c>
      <c r="K67" s="102">
        <v>0</v>
      </c>
      <c r="L67" s="102">
        <v>0</v>
      </c>
    </row>
    <row r="68" spans="2:12">
      <c r="B68" t="s">
        <v>5</v>
      </c>
      <c r="C68" t="s">
        <v>65</v>
      </c>
      <c r="D68">
        <v>57</v>
      </c>
      <c r="E68" s="102">
        <v>94</v>
      </c>
      <c r="F68" s="102">
        <v>1</v>
      </c>
      <c r="H68" t="s">
        <v>48</v>
      </c>
      <c r="I68" t="s">
        <v>69</v>
      </c>
      <c r="J68">
        <v>52</v>
      </c>
      <c r="K68" s="102">
        <v>0</v>
      </c>
      <c r="L68" s="102">
        <v>0</v>
      </c>
    </row>
    <row r="69" spans="2:12">
      <c r="B69" t="s">
        <v>113</v>
      </c>
      <c r="C69" t="s">
        <v>99</v>
      </c>
      <c r="D69">
        <v>59</v>
      </c>
      <c r="E69" s="102">
        <v>93</v>
      </c>
      <c r="F69" s="102">
        <v>1</v>
      </c>
      <c r="H69" t="s">
        <v>127</v>
      </c>
      <c r="I69" t="s">
        <v>580</v>
      </c>
      <c r="J69">
        <v>52</v>
      </c>
      <c r="K69" s="102">
        <v>0</v>
      </c>
      <c r="L69" s="102">
        <v>0</v>
      </c>
    </row>
    <row r="70" spans="2:12">
      <c r="B70" t="s">
        <v>122</v>
      </c>
      <c r="C70" t="s">
        <v>65</v>
      </c>
      <c r="D70">
        <v>60</v>
      </c>
      <c r="E70" s="102">
        <v>92</v>
      </c>
      <c r="F70" s="102">
        <v>1</v>
      </c>
      <c r="H70" t="s">
        <v>26</v>
      </c>
      <c r="I70" t="s">
        <v>71</v>
      </c>
      <c r="J70">
        <v>52</v>
      </c>
      <c r="K70" s="102">
        <v>0</v>
      </c>
      <c r="L70" s="102">
        <v>0</v>
      </c>
    </row>
    <row r="71" spans="2:12">
      <c r="B71" t="s">
        <v>210</v>
      </c>
      <c r="C71" t="s">
        <v>66</v>
      </c>
      <c r="D71">
        <v>60</v>
      </c>
      <c r="E71" s="102">
        <v>92</v>
      </c>
      <c r="F71" s="102">
        <v>1</v>
      </c>
      <c r="H71" t="s">
        <v>25</v>
      </c>
      <c r="I71" t="s">
        <v>70</v>
      </c>
      <c r="J71">
        <v>52</v>
      </c>
      <c r="K71" s="102">
        <v>0</v>
      </c>
      <c r="L71" s="102">
        <v>0</v>
      </c>
    </row>
    <row r="72" spans="2:12">
      <c r="B72" t="s">
        <v>489</v>
      </c>
      <c r="C72" t="s">
        <v>323</v>
      </c>
      <c r="D72">
        <v>62</v>
      </c>
      <c r="E72" s="102">
        <v>91</v>
      </c>
      <c r="F72" s="102">
        <v>1</v>
      </c>
    </row>
    <row r="73" spans="2:12">
      <c r="B73" t="s">
        <v>118</v>
      </c>
      <c r="C73" t="s">
        <v>66</v>
      </c>
      <c r="D73">
        <v>62</v>
      </c>
      <c r="E73" s="102">
        <v>91</v>
      </c>
      <c r="F73" s="102">
        <v>1</v>
      </c>
    </row>
    <row r="74" spans="2:12">
      <c r="B74" t="s">
        <v>219</v>
      </c>
      <c r="C74" t="s">
        <v>580</v>
      </c>
      <c r="D74">
        <v>64</v>
      </c>
      <c r="E74" s="102">
        <v>90</v>
      </c>
      <c r="F74" s="102">
        <v>1</v>
      </c>
    </row>
    <row r="75" spans="2:12">
      <c r="B75" t="s">
        <v>124</v>
      </c>
      <c r="C75" t="s">
        <v>70</v>
      </c>
      <c r="D75">
        <v>64</v>
      </c>
      <c r="E75" s="102">
        <v>90</v>
      </c>
      <c r="F75" s="102">
        <v>1</v>
      </c>
    </row>
    <row r="76" spans="2:12">
      <c r="B76" t="s">
        <v>449</v>
      </c>
      <c r="C76" t="s">
        <v>65</v>
      </c>
      <c r="D76">
        <v>66</v>
      </c>
      <c r="E76" s="102">
        <v>89</v>
      </c>
      <c r="F76" s="102">
        <v>1</v>
      </c>
    </row>
    <row r="77" spans="2:12">
      <c r="B77" t="s">
        <v>272</v>
      </c>
      <c r="C77" t="s">
        <v>99</v>
      </c>
      <c r="D77">
        <v>66</v>
      </c>
      <c r="E77" s="102">
        <v>89</v>
      </c>
      <c r="F77" s="102">
        <v>1</v>
      </c>
    </row>
    <row r="78" spans="2:12">
      <c r="B78" t="s">
        <v>273</v>
      </c>
      <c r="C78" t="s">
        <v>580</v>
      </c>
      <c r="D78">
        <v>66</v>
      </c>
      <c r="E78" s="102">
        <v>89</v>
      </c>
      <c r="F78" s="102">
        <v>1</v>
      </c>
    </row>
    <row r="79" spans="2:12">
      <c r="B79" t="s">
        <v>40</v>
      </c>
      <c r="C79" t="s">
        <v>65</v>
      </c>
      <c r="D79">
        <v>69</v>
      </c>
      <c r="E79" s="102">
        <v>88</v>
      </c>
      <c r="F79" s="102">
        <v>1</v>
      </c>
    </row>
    <row r="80" spans="2:12">
      <c r="B80" t="s">
        <v>357</v>
      </c>
      <c r="C80" t="s">
        <v>69</v>
      </c>
      <c r="D80">
        <v>69</v>
      </c>
      <c r="E80" s="102">
        <v>88</v>
      </c>
      <c r="F80" s="102">
        <v>1</v>
      </c>
    </row>
    <row r="81" spans="2:6">
      <c r="B81" t="s">
        <v>9</v>
      </c>
      <c r="C81" t="s">
        <v>69</v>
      </c>
      <c r="D81">
        <v>71</v>
      </c>
      <c r="E81" s="102">
        <v>87</v>
      </c>
      <c r="F81" s="102">
        <v>1</v>
      </c>
    </row>
    <row r="82" spans="2:6">
      <c r="B82" t="s">
        <v>358</v>
      </c>
      <c r="C82" t="s">
        <v>70</v>
      </c>
      <c r="D82">
        <v>72</v>
      </c>
      <c r="E82" s="102">
        <v>86</v>
      </c>
      <c r="F82" s="102">
        <v>1</v>
      </c>
    </row>
    <row r="83" spans="2:6">
      <c r="B83" t="s">
        <v>140</v>
      </c>
      <c r="C83" t="s">
        <v>69</v>
      </c>
      <c r="D83">
        <v>72</v>
      </c>
      <c r="E83" s="102">
        <v>86</v>
      </c>
      <c r="F83" s="102">
        <v>1</v>
      </c>
    </row>
    <row r="84" spans="2:6">
      <c r="B84" t="s">
        <v>19</v>
      </c>
      <c r="C84" t="s">
        <v>69</v>
      </c>
      <c r="D84">
        <v>74</v>
      </c>
      <c r="E84" s="102">
        <v>85</v>
      </c>
      <c r="F84" s="102">
        <v>1</v>
      </c>
    </row>
    <row r="85" spans="2:6">
      <c r="B85" t="s">
        <v>120</v>
      </c>
      <c r="C85" t="s">
        <v>580</v>
      </c>
      <c r="D85">
        <v>75</v>
      </c>
      <c r="E85" s="102">
        <v>84</v>
      </c>
      <c r="F85" s="102">
        <v>1</v>
      </c>
    </row>
    <row r="86" spans="2:6">
      <c r="B86" t="s">
        <v>212</v>
      </c>
      <c r="C86" t="s">
        <v>580</v>
      </c>
      <c r="D86">
        <v>76</v>
      </c>
      <c r="E86" s="102">
        <v>83</v>
      </c>
      <c r="F86" s="102">
        <v>1</v>
      </c>
    </row>
    <row r="87" spans="2:6">
      <c r="B87" t="s">
        <v>552</v>
      </c>
      <c r="C87" t="s">
        <v>65</v>
      </c>
      <c r="D87">
        <v>77</v>
      </c>
      <c r="E87" s="102">
        <v>81</v>
      </c>
      <c r="F87" s="102">
        <v>1</v>
      </c>
    </row>
    <row r="88" spans="2:6">
      <c r="B88" t="s">
        <v>222</v>
      </c>
      <c r="C88" t="s">
        <v>580</v>
      </c>
      <c r="D88">
        <v>78</v>
      </c>
      <c r="E88" s="102">
        <v>80</v>
      </c>
      <c r="F88" s="102">
        <v>1</v>
      </c>
    </row>
    <row r="89" spans="2:6">
      <c r="B89" t="s">
        <v>215</v>
      </c>
      <c r="C89" t="s">
        <v>99</v>
      </c>
      <c r="D89">
        <v>78</v>
      </c>
      <c r="E89" s="102">
        <v>80</v>
      </c>
      <c r="F89" s="102">
        <v>1</v>
      </c>
    </row>
    <row r="90" spans="2:6">
      <c r="B90" t="s">
        <v>142</v>
      </c>
      <c r="C90" t="s">
        <v>69</v>
      </c>
      <c r="D90">
        <v>80</v>
      </c>
      <c r="E90" s="102">
        <v>79</v>
      </c>
      <c r="F90" s="102">
        <v>1</v>
      </c>
    </row>
    <row r="91" spans="2:6">
      <c r="B91" t="s">
        <v>47</v>
      </c>
      <c r="C91" t="s">
        <v>65</v>
      </c>
      <c r="D91">
        <v>80</v>
      </c>
      <c r="E91" s="102">
        <v>79</v>
      </c>
      <c r="F91" s="102">
        <v>1</v>
      </c>
    </row>
    <row r="92" spans="2:6">
      <c r="B92" t="s">
        <v>225</v>
      </c>
      <c r="C92" t="s">
        <v>580</v>
      </c>
      <c r="D92">
        <v>82</v>
      </c>
      <c r="E92" s="102">
        <v>73</v>
      </c>
      <c r="F92" s="102">
        <v>1</v>
      </c>
    </row>
    <row r="93" spans="2:6">
      <c r="B93" t="s">
        <v>141</v>
      </c>
      <c r="C93" t="s">
        <v>99</v>
      </c>
      <c r="D93">
        <v>83</v>
      </c>
      <c r="E93" s="102">
        <v>0</v>
      </c>
      <c r="F93" s="102">
        <v>0</v>
      </c>
    </row>
    <row r="94" spans="2:6">
      <c r="B94" t="s">
        <v>10</v>
      </c>
      <c r="C94" t="s">
        <v>69</v>
      </c>
      <c r="D94">
        <v>83</v>
      </c>
      <c r="E94" s="102">
        <v>0</v>
      </c>
      <c r="F94" s="102">
        <v>0</v>
      </c>
    </row>
    <row r="95" spans="2:6">
      <c r="B95" t="s">
        <v>112</v>
      </c>
      <c r="C95" t="s">
        <v>580</v>
      </c>
      <c r="D95">
        <v>83</v>
      </c>
      <c r="E95" s="102">
        <v>0</v>
      </c>
      <c r="F95" s="102">
        <v>0</v>
      </c>
    </row>
    <row r="96" spans="2:6">
      <c r="B96" t="s">
        <v>139</v>
      </c>
      <c r="C96" t="s">
        <v>65</v>
      </c>
      <c r="D96">
        <v>83</v>
      </c>
      <c r="E96" s="102">
        <v>0</v>
      </c>
      <c r="F96" s="102">
        <v>0</v>
      </c>
    </row>
    <row r="97" spans="2:6">
      <c r="B97" t="s">
        <v>126</v>
      </c>
      <c r="C97" t="s">
        <v>580</v>
      </c>
      <c r="D97">
        <v>83</v>
      </c>
      <c r="E97" s="102">
        <v>0</v>
      </c>
      <c r="F97" s="102">
        <v>0</v>
      </c>
    </row>
    <row r="98" spans="2:6">
      <c r="B98" t="s">
        <v>111</v>
      </c>
      <c r="C98" t="s">
        <v>580</v>
      </c>
      <c r="D98">
        <v>83</v>
      </c>
      <c r="E98" s="102">
        <v>0</v>
      </c>
      <c r="F98" s="102">
        <v>0</v>
      </c>
    </row>
    <row r="99" spans="2:6">
      <c r="B99" t="s">
        <v>130</v>
      </c>
      <c r="C99" t="s">
        <v>580</v>
      </c>
      <c r="D99">
        <v>83</v>
      </c>
      <c r="E99" s="102">
        <v>0</v>
      </c>
      <c r="F99" s="102">
        <v>0</v>
      </c>
    </row>
    <row r="100" spans="2:6">
      <c r="B100" t="s">
        <v>119</v>
      </c>
      <c r="C100" t="s">
        <v>580</v>
      </c>
      <c r="D100">
        <v>83</v>
      </c>
      <c r="E100" s="102">
        <v>0</v>
      </c>
      <c r="F100" s="102">
        <v>0</v>
      </c>
    </row>
    <row r="101" spans="2:6">
      <c r="B101" t="s">
        <v>26</v>
      </c>
      <c r="C101" t="s">
        <v>71</v>
      </c>
      <c r="D101">
        <v>83</v>
      </c>
      <c r="E101" s="102">
        <v>0</v>
      </c>
      <c r="F101" s="102">
        <v>0</v>
      </c>
    </row>
    <row r="102" spans="2:6">
      <c r="B102" t="s">
        <v>127</v>
      </c>
      <c r="C102" t="s">
        <v>580</v>
      </c>
      <c r="D102">
        <v>83</v>
      </c>
      <c r="E102" s="102">
        <v>0</v>
      </c>
      <c r="F102" s="102">
        <v>0</v>
      </c>
    </row>
    <row r="103" spans="2:6">
      <c r="B103" t="s">
        <v>125</v>
      </c>
      <c r="C103" t="s">
        <v>580</v>
      </c>
      <c r="D103">
        <v>83</v>
      </c>
      <c r="E103" s="102">
        <v>0</v>
      </c>
      <c r="F103" s="102">
        <v>0</v>
      </c>
    </row>
    <row r="104" spans="2:6">
      <c r="B104" t="s">
        <v>131</v>
      </c>
      <c r="C104" t="s">
        <v>580</v>
      </c>
      <c r="D104">
        <v>83</v>
      </c>
      <c r="E104" s="102">
        <v>0</v>
      </c>
      <c r="F104" s="102">
        <v>0</v>
      </c>
    </row>
    <row r="105" spans="2:6">
      <c r="B105" t="s">
        <v>138</v>
      </c>
      <c r="C105" t="s">
        <v>580</v>
      </c>
      <c r="D105">
        <v>83</v>
      </c>
      <c r="E105" s="102">
        <v>0</v>
      </c>
      <c r="F105" s="102">
        <v>0</v>
      </c>
    </row>
    <row r="106" spans="2:6">
      <c r="B106" t="s">
        <v>48</v>
      </c>
      <c r="C106" t="s">
        <v>69</v>
      </c>
      <c r="D106">
        <v>83</v>
      </c>
      <c r="E106" s="102">
        <v>0</v>
      </c>
      <c r="F106" s="102">
        <v>0</v>
      </c>
    </row>
    <row r="107" spans="2:6">
      <c r="B107" t="s">
        <v>7</v>
      </c>
      <c r="C107" t="s">
        <v>65</v>
      </c>
      <c r="D107">
        <v>83</v>
      </c>
      <c r="E107" s="102">
        <v>0</v>
      </c>
      <c r="F107" s="102">
        <v>0</v>
      </c>
    </row>
    <row r="108" spans="2:6">
      <c r="B108" t="s">
        <v>46</v>
      </c>
      <c r="C108" t="s">
        <v>66</v>
      </c>
      <c r="D108">
        <v>83</v>
      </c>
      <c r="E108" s="102">
        <v>0</v>
      </c>
      <c r="F108" s="102">
        <v>0</v>
      </c>
    </row>
    <row r="109" spans="2:6">
      <c r="B109" t="s">
        <v>117</v>
      </c>
      <c r="C109" t="s">
        <v>580</v>
      </c>
      <c r="D109">
        <v>83</v>
      </c>
      <c r="E109" s="102">
        <v>0</v>
      </c>
      <c r="F109" s="102">
        <v>0</v>
      </c>
    </row>
    <row r="110" spans="2:6">
      <c r="B110" t="s">
        <v>11</v>
      </c>
      <c r="C110" t="s">
        <v>66</v>
      </c>
      <c r="D110">
        <v>83</v>
      </c>
      <c r="E110" s="102">
        <v>0</v>
      </c>
      <c r="F110" s="102">
        <v>0</v>
      </c>
    </row>
    <row r="111" spans="2:6">
      <c r="B111" t="s">
        <v>123</v>
      </c>
      <c r="C111" t="s">
        <v>580</v>
      </c>
      <c r="D111">
        <v>83</v>
      </c>
      <c r="E111" s="102">
        <v>0</v>
      </c>
      <c r="F111" s="102">
        <v>0</v>
      </c>
    </row>
    <row r="112" spans="2:6">
      <c r="B112" t="s">
        <v>16</v>
      </c>
      <c r="C112" t="s">
        <v>66</v>
      </c>
      <c r="D112">
        <v>83</v>
      </c>
      <c r="E112" s="102">
        <v>0</v>
      </c>
      <c r="F112" s="102">
        <v>0</v>
      </c>
    </row>
    <row r="113" spans="2:6">
      <c r="B113" t="s">
        <v>133</v>
      </c>
      <c r="C113" t="s">
        <v>580</v>
      </c>
      <c r="D113">
        <v>83</v>
      </c>
      <c r="E113" s="102">
        <v>0</v>
      </c>
      <c r="F113" s="102">
        <v>0</v>
      </c>
    </row>
    <row r="114" spans="2:6">
      <c r="B114" t="s">
        <v>25</v>
      </c>
      <c r="C114" t="s">
        <v>70</v>
      </c>
      <c r="D114">
        <v>83</v>
      </c>
      <c r="E114" s="102">
        <v>0</v>
      </c>
      <c r="F114" s="102">
        <v>0</v>
      </c>
    </row>
    <row r="115" spans="2:6">
      <c r="B115" t="s">
        <v>134</v>
      </c>
      <c r="C115" t="s">
        <v>580</v>
      </c>
      <c r="D115">
        <v>83</v>
      </c>
      <c r="E115" s="102">
        <v>0</v>
      </c>
      <c r="F115" s="102">
        <v>0</v>
      </c>
    </row>
    <row r="116" spans="2:6">
      <c r="B116" t="s">
        <v>23</v>
      </c>
      <c r="C116" t="s">
        <v>99</v>
      </c>
      <c r="D116">
        <v>83</v>
      </c>
      <c r="E116" s="102">
        <v>0</v>
      </c>
      <c r="F116" s="102">
        <v>0</v>
      </c>
    </row>
    <row r="117" spans="2:6">
      <c r="B117" t="s">
        <v>82</v>
      </c>
      <c r="C117" t="s">
        <v>66</v>
      </c>
      <c r="D117">
        <v>83</v>
      </c>
      <c r="E117" s="102">
        <v>0</v>
      </c>
      <c r="F117" s="102">
        <v>0</v>
      </c>
    </row>
  </sheetData>
  <pageMargins left="0.7" right="0.7" top="0.75" bottom="0.75" header="0.3" footer="0.3"/>
  <pageSetup paperSize="9" scale="52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T114"/>
  <sheetViews>
    <sheetView showGridLines="0" zoomScale="80" zoomScaleNormal="80" workbookViewId="0">
      <selection activeCell="G9" sqref="G9"/>
    </sheetView>
  </sheetViews>
  <sheetFormatPr defaultRowHeight="15"/>
  <cols>
    <col min="1" max="1" width="7.42578125" style="2" customWidth="1"/>
    <col min="2" max="2" width="11.7109375" style="2" hidden="1" customWidth="1"/>
    <col min="3" max="6" width="12.42578125" style="2" hidden="1" customWidth="1"/>
    <col min="7" max="7" width="22.28515625" style="2" bestFit="1" customWidth="1"/>
    <col min="8" max="8" width="12.5703125" style="2" customWidth="1"/>
    <col min="9" max="9" width="12.85546875" style="6" customWidth="1"/>
    <col min="10" max="10" width="16.140625" style="6" customWidth="1"/>
    <col min="11" max="12" width="12.85546875" style="2" customWidth="1"/>
    <col min="13" max="13" width="16.5703125" style="2" customWidth="1"/>
    <col min="14" max="14" width="23.140625" style="2" customWidth="1"/>
    <col min="15" max="16" width="12.85546875" style="2" customWidth="1"/>
    <col min="17" max="17" width="19.28515625" style="2" customWidth="1"/>
    <col min="18" max="18" width="9.7109375" style="17" customWidth="1"/>
  </cols>
  <sheetData>
    <row r="1" spans="1:20" ht="31.5">
      <c r="A1" s="9" t="s">
        <v>152</v>
      </c>
      <c r="B1" s="9"/>
      <c r="C1" s="9"/>
      <c r="D1" s="9"/>
      <c r="E1" s="9"/>
      <c r="F1" s="9"/>
    </row>
    <row r="2" spans="1:20" ht="15.75" thickBot="1">
      <c r="H2" s="6" t="s">
        <v>87</v>
      </c>
      <c r="M2" s="2">
        <v>1</v>
      </c>
      <c r="N2" s="2">
        <v>2</v>
      </c>
      <c r="O2" s="2">
        <v>3</v>
      </c>
      <c r="P2" s="2">
        <v>4</v>
      </c>
      <c r="Q2" s="2">
        <v>5</v>
      </c>
      <c r="R2" s="2">
        <v>6</v>
      </c>
      <c r="S2" s="2">
        <v>7</v>
      </c>
    </row>
    <row r="3" spans="1:20" s="1" customFormat="1" ht="30" customHeight="1" thickBot="1">
      <c r="A3" s="5"/>
      <c r="B3" s="5"/>
      <c r="C3" s="5"/>
      <c r="D3" s="5"/>
      <c r="E3" s="5"/>
      <c r="F3" s="5"/>
      <c r="G3" s="5"/>
      <c r="H3" s="7" t="s">
        <v>33</v>
      </c>
      <c r="I3" s="125" t="s">
        <v>148</v>
      </c>
      <c r="J3" s="126"/>
      <c r="K3" s="126"/>
      <c r="L3" s="126"/>
      <c r="M3" s="49" t="s">
        <v>90</v>
      </c>
      <c r="N3" s="49" t="s">
        <v>90</v>
      </c>
      <c r="O3" s="49" t="s">
        <v>88</v>
      </c>
      <c r="P3" s="49" t="s">
        <v>88</v>
      </c>
      <c r="Q3" s="49" t="s">
        <v>89</v>
      </c>
      <c r="R3" s="49" t="s">
        <v>147</v>
      </c>
      <c r="S3" s="50" t="s">
        <v>147</v>
      </c>
    </row>
    <row r="4" spans="1:20" s="1" customFormat="1" ht="39">
      <c r="A4" s="90" t="s">
        <v>565</v>
      </c>
      <c r="B4" s="90" t="s">
        <v>563</v>
      </c>
      <c r="C4" s="90" t="s">
        <v>564</v>
      </c>
      <c r="D4" s="90" t="s">
        <v>570</v>
      </c>
      <c r="E4" s="90" t="s">
        <v>568</v>
      </c>
      <c r="F4" s="90" t="s">
        <v>569</v>
      </c>
      <c r="G4" s="91" t="s">
        <v>0</v>
      </c>
      <c r="H4" s="92" t="s">
        <v>61</v>
      </c>
      <c r="I4" s="93" t="s">
        <v>62</v>
      </c>
      <c r="J4" s="90" t="s">
        <v>34</v>
      </c>
      <c r="K4" s="92" t="s">
        <v>567</v>
      </c>
      <c r="L4" s="92" t="s">
        <v>93</v>
      </c>
      <c r="M4" s="94" t="s">
        <v>50</v>
      </c>
      <c r="N4" s="95" t="s">
        <v>149</v>
      </c>
      <c r="O4" s="94" t="s">
        <v>367</v>
      </c>
      <c r="P4" s="94" t="s">
        <v>150</v>
      </c>
      <c r="Q4" s="94" t="s">
        <v>97</v>
      </c>
      <c r="R4" s="94" t="s">
        <v>151</v>
      </c>
      <c r="S4" s="96" t="s">
        <v>78</v>
      </c>
      <c r="T4" s="97" t="s">
        <v>493</v>
      </c>
    </row>
    <row r="5" spans="1:20">
      <c r="A5" s="88">
        <f>RANK(Results_tab[[#This Row],[TOTAL]],[TOTAL])</f>
        <v>1</v>
      </c>
      <c r="B5" s="88" t="e">
        <f ca="1">IF(Results_tab[[#This Row],[Sex]]="M",_xlfn.RANK.EQ(Results_tab[[#This Row],[TOTAL]],mrank),"")</f>
        <v>#NAME?</v>
      </c>
      <c r="C5" s="88" t="str">
        <f>IF(Results_tab[[#This Row],[Sex]]="F",_xlfn.RANK.EQ(Results_tab[[#This Row],[TOTAL]],wrank),"")</f>
        <v/>
      </c>
      <c r="D5" s="88" t="e">
        <f ca="1">_xlfn.RANK.EQ(Results_tab[[#This Row],[Best 4 Score]],[Best 4 Score])</f>
        <v>#NAME?</v>
      </c>
      <c r="E5" s="88" t="e">
        <f ca="1">IF(Results_tab[[#This Row],[Sex]]="M",_xlfn.RANK.EQ(Results_tab[[#This Row],[Best 4 Score]],m4rank),"")</f>
        <v>#NAME?</v>
      </c>
      <c r="F5" s="88" t="str">
        <f>IF(Results_tab[[#This Row],[Sex]]="F",_xlfn.RANK.EQ(Results_tab[[#This Row],[Best 4 Score]],w4rank),"")</f>
        <v/>
      </c>
      <c r="G5" s="103" t="s">
        <v>4</v>
      </c>
      <c r="H5" s="3" t="s">
        <v>63</v>
      </c>
      <c r="I5" s="28" t="s">
        <v>70</v>
      </c>
      <c r="J5" s="104">
        <f>SUM(Results_tab[[#This Row],[Herts 10K]:[St Albans Parkrun 5K]])</f>
        <v>596</v>
      </c>
      <c r="K5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399</v>
      </c>
      <c r="L5" s="105">
        <f>COUNT(Results_tab[[#This Row],[Herts 10K]:[St Albans Parkrun 5K]])</f>
        <v>6</v>
      </c>
      <c r="M5" s="114">
        <v>100</v>
      </c>
      <c r="N5" s="114">
        <v>100</v>
      </c>
      <c r="O5" s="114">
        <v>99</v>
      </c>
      <c r="P5" s="113"/>
      <c r="Q5" s="115">
        <v>98</v>
      </c>
      <c r="R5" s="115">
        <v>100</v>
      </c>
      <c r="S5" s="116">
        <v>99</v>
      </c>
      <c r="T5" s="89">
        <f t="shared" ref="T5:T36" si="0">AVERAGE(M5:S5)</f>
        <v>99.333333333333329</v>
      </c>
    </row>
    <row r="6" spans="1:20">
      <c r="A6" s="88">
        <f>RANK(Results_tab[[#This Row],[TOTAL]],[TOTAL])</f>
        <v>1</v>
      </c>
      <c r="B6" s="88" t="str">
        <f>IF(Results_tab[[#This Row],[Sex]]="M",_xlfn.RANK.EQ(Results_tab[[#This Row],[TOTAL]],mrank),"")</f>
        <v/>
      </c>
      <c r="C6" s="88" t="e">
        <f ca="1">IF(Results_tab[[#This Row],[Sex]]="F",_xlfn.RANK.EQ(Results_tab[[#This Row],[TOTAL]],wrank),"")</f>
        <v>#NAME?</v>
      </c>
      <c r="D6" s="88" t="e">
        <f ca="1">_xlfn.RANK.EQ(Results_tab[[#This Row],[Best 4 Score]],[Best 4 Score])</f>
        <v>#NAME?</v>
      </c>
      <c r="E6" s="88" t="str">
        <f>IF(Results_tab[[#This Row],[Sex]]="M",_xlfn.RANK.EQ(Results_tab[[#This Row],[Best 4 Score]],m4rank),"")</f>
        <v/>
      </c>
      <c r="F6" s="88" t="e">
        <f ca="1">IF(Results_tab[[#This Row],[Sex]]="F",_xlfn.RANK.EQ(Results_tab[[#This Row],[Best 4 Score]],w4rank),"")</f>
        <v>#NAME?</v>
      </c>
      <c r="G6" s="103" t="s">
        <v>207</v>
      </c>
      <c r="H6" s="3" t="s">
        <v>64</v>
      </c>
      <c r="I6" s="28" t="s">
        <v>99</v>
      </c>
      <c r="J6" s="104">
        <f>SUM(Results_tab[[#This Row],[Herts 10K]:[St Albans Parkrun 5K]])</f>
        <v>596</v>
      </c>
      <c r="K6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398</v>
      </c>
      <c r="L6" s="105">
        <f>COUNT(Results_tab[[#This Row],[Herts 10K]:[St Albans Parkrun 5K]])</f>
        <v>6</v>
      </c>
      <c r="M6" s="114">
        <v>99</v>
      </c>
      <c r="N6" s="114">
        <v>99</v>
      </c>
      <c r="O6" s="114">
        <v>99</v>
      </c>
      <c r="P6" s="113"/>
      <c r="Q6" s="115">
        <v>99</v>
      </c>
      <c r="R6" s="115">
        <v>100</v>
      </c>
      <c r="S6" s="116">
        <v>100</v>
      </c>
      <c r="T6" s="89">
        <f t="shared" si="0"/>
        <v>99.333333333333329</v>
      </c>
    </row>
    <row r="7" spans="1:20">
      <c r="A7" s="88">
        <f>RANK(Results_tab[[#This Row],[TOTAL]],[TOTAL])</f>
        <v>1</v>
      </c>
      <c r="B7" s="88" t="e">
        <f ca="1">IF(Results_tab[[#This Row],[Sex]]="M",_xlfn.RANK.EQ(Results_tab[[#This Row],[TOTAL]],mrank),"")</f>
        <v>#NAME?</v>
      </c>
      <c r="C7" s="88" t="str">
        <f>IF(Results_tab[[#This Row],[Sex]]="F",_xlfn.RANK.EQ(Results_tab[[#This Row],[TOTAL]],wrank),"")</f>
        <v/>
      </c>
      <c r="D7" s="88" t="e">
        <f ca="1">_xlfn.RANK.EQ(Results_tab[[#This Row],[Best 4 Score]],[Best 4 Score])</f>
        <v>#NAME?</v>
      </c>
      <c r="E7" s="88" t="e">
        <f ca="1">IF(Results_tab[[#This Row],[Sex]]="M",_xlfn.RANK.EQ(Results_tab[[#This Row],[Best 4 Score]],m4rank),"")</f>
        <v>#NAME?</v>
      </c>
      <c r="F7" s="88" t="str">
        <f>IF(Results_tab[[#This Row],[Sex]]="F",_xlfn.RANK.EQ(Results_tab[[#This Row],[Best 4 Score]],w4rank),"")</f>
        <v/>
      </c>
      <c r="G7" s="103" t="s">
        <v>2</v>
      </c>
      <c r="H7" s="3" t="s">
        <v>63</v>
      </c>
      <c r="I7" s="28" t="s">
        <v>69</v>
      </c>
      <c r="J7" s="104">
        <f>SUM(Results_tab[[#This Row],[Herts 10K]:[St Albans Parkrun 5K]])</f>
        <v>596</v>
      </c>
      <c r="K7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400</v>
      </c>
      <c r="L7" s="105">
        <f>COUNT(Results_tab[[#This Row],[Herts 10K]:[St Albans Parkrun 5K]])</f>
        <v>6</v>
      </c>
      <c r="M7" s="113"/>
      <c r="N7" s="114">
        <v>99</v>
      </c>
      <c r="O7" s="114">
        <v>100</v>
      </c>
      <c r="P7" s="114">
        <v>100</v>
      </c>
      <c r="Q7" s="115">
        <v>100</v>
      </c>
      <c r="R7" s="115">
        <v>97</v>
      </c>
      <c r="S7" s="116">
        <v>100</v>
      </c>
      <c r="T7" s="89">
        <f t="shared" si="0"/>
        <v>99.333333333333329</v>
      </c>
    </row>
    <row r="8" spans="1:20">
      <c r="A8" s="88">
        <f>RANK(Results_tab[[#This Row],[TOTAL]],[TOTAL])</f>
        <v>4</v>
      </c>
      <c r="B8" s="88" t="e">
        <f ca="1">IF(Results_tab[[#This Row],[Sex]]="M",_xlfn.RANK.EQ(Results_tab[[#This Row],[TOTAL]],mrank),"")</f>
        <v>#NAME?</v>
      </c>
      <c r="C8" s="88" t="str">
        <f>IF(Results_tab[[#This Row],[Sex]]="F",_xlfn.RANK.EQ(Results_tab[[#This Row],[TOTAL]],wrank),"")</f>
        <v/>
      </c>
      <c r="D8" s="88" t="e">
        <f ca="1">_xlfn.RANK.EQ(Results_tab[[#This Row],[Best 4 Score]],[Best 4 Score])</f>
        <v>#NAME?</v>
      </c>
      <c r="E8" s="88" t="e">
        <f ca="1">IF(Results_tab[[#This Row],[Sex]]="M",_xlfn.RANK.EQ(Results_tab[[#This Row],[Best 4 Score]],m4rank),"")</f>
        <v>#NAME?</v>
      </c>
      <c r="F8" s="88" t="str">
        <f>IF(Results_tab[[#This Row],[Sex]]="F",_xlfn.RANK.EQ(Results_tab[[#This Row],[Best 4 Score]],w4rank),"")</f>
        <v/>
      </c>
      <c r="G8" s="103" t="s">
        <v>73</v>
      </c>
      <c r="H8" s="3" t="s">
        <v>63</v>
      </c>
      <c r="I8" s="28" t="s">
        <v>69</v>
      </c>
      <c r="J8" s="104">
        <f>SUM(Results_tab[[#This Row],[Herts 10K]:[St Albans Parkrun 5K]])</f>
        <v>558</v>
      </c>
      <c r="K8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377</v>
      </c>
      <c r="L8" s="105">
        <f>COUNT(Results_tab[[#This Row],[Herts 10K]:[St Albans Parkrun 5K]])</f>
        <v>6</v>
      </c>
      <c r="M8" s="114">
        <v>94</v>
      </c>
      <c r="N8" s="114">
        <v>96</v>
      </c>
      <c r="O8" s="113"/>
      <c r="P8" s="114">
        <v>95</v>
      </c>
      <c r="Q8" s="115">
        <v>89</v>
      </c>
      <c r="R8" s="115">
        <v>92</v>
      </c>
      <c r="S8" s="116">
        <v>92</v>
      </c>
      <c r="T8" s="89">
        <f t="shared" si="0"/>
        <v>93</v>
      </c>
    </row>
    <row r="9" spans="1:20">
      <c r="A9" s="88">
        <f>RANK(Results_tab[[#This Row],[TOTAL]],[TOTAL])</f>
        <v>5</v>
      </c>
      <c r="B9" s="88" t="e">
        <f ca="1">IF(Results_tab[[#This Row],[Sex]]="M",_xlfn.RANK.EQ(Results_tab[[#This Row],[TOTAL]],mrank),"")</f>
        <v>#NAME?</v>
      </c>
      <c r="C9" s="88" t="str">
        <f>IF(Results_tab[[#This Row],[Sex]]="F",_xlfn.RANK.EQ(Results_tab[[#This Row],[TOTAL]],wrank),"")</f>
        <v/>
      </c>
      <c r="D9" s="88" t="e">
        <f ca="1">_xlfn.RANK.EQ(Results_tab[[#This Row],[Best 4 Score]],[Best 4 Score])</f>
        <v>#NAME?</v>
      </c>
      <c r="E9" s="88" t="e">
        <f ca="1">IF(Results_tab[[#This Row],[Sex]]="M",_xlfn.RANK.EQ(Results_tab[[#This Row],[Best 4 Score]],m4rank),"")</f>
        <v>#NAME?</v>
      </c>
      <c r="F9" s="88" t="str">
        <f>IF(Results_tab[[#This Row],[Sex]]="F",_xlfn.RANK.EQ(Results_tab[[#This Row],[Best 4 Score]],w4rank),"")</f>
        <v/>
      </c>
      <c r="G9" s="103" t="s">
        <v>35</v>
      </c>
      <c r="H9" s="3" t="s">
        <v>63</v>
      </c>
      <c r="I9" s="28" t="s">
        <v>69</v>
      </c>
      <c r="J9" s="104">
        <f>SUM(Results_tab[[#This Row],[Herts 10K]:[St Albans Parkrun 5K]])</f>
        <v>553</v>
      </c>
      <c r="K9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389</v>
      </c>
      <c r="L9" s="105">
        <f>COUNT(Results_tab[[#This Row],[Herts 10K]:[St Albans Parkrun 5K]])</f>
        <v>6</v>
      </c>
      <c r="M9" s="114">
        <v>70</v>
      </c>
      <c r="N9" s="114">
        <v>97</v>
      </c>
      <c r="O9" s="114">
        <v>98</v>
      </c>
      <c r="P9" s="114">
        <v>96</v>
      </c>
      <c r="Q9" s="115">
        <v>94</v>
      </c>
      <c r="R9" s="113"/>
      <c r="S9" s="116">
        <v>98</v>
      </c>
      <c r="T9" s="89">
        <f t="shared" si="0"/>
        <v>92.166666666666671</v>
      </c>
    </row>
    <row r="10" spans="1:20">
      <c r="A10" s="88">
        <f>RANK(Results_tab[[#This Row],[TOTAL]],[TOTAL])</f>
        <v>6</v>
      </c>
      <c r="B10" s="88" t="str">
        <f>IF(Results_tab[[#This Row],[Sex]]="M",_xlfn.RANK.EQ(Results_tab[[#This Row],[TOTAL]],mrank),"")</f>
        <v/>
      </c>
      <c r="C10" s="88" t="e">
        <f ca="1">IF(Results_tab[[#This Row],[Sex]]="F",_xlfn.RANK.EQ(Results_tab[[#This Row],[TOTAL]],wrank),"")</f>
        <v>#NAME?</v>
      </c>
      <c r="D10" s="88" t="e">
        <f ca="1">_xlfn.RANK.EQ(Results_tab[[#This Row],[Best 4 Score]],[Best 4 Score])</f>
        <v>#NAME?</v>
      </c>
      <c r="E10" s="88" t="str">
        <f>IF(Results_tab[[#This Row],[Sex]]="M",_xlfn.RANK.EQ(Results_tab[[#This Row],[Best 4 Score]],m4rank),"")</f>
        <v/>
      </c>
      <c r="F10" s="88" t="e">
        <f ca="1">IF(Results_tab[[#This Row],[Sex]]="F",_xlfn.RANK.EQ(Results_tab[[#This Row],[Best 4 Score]],w4rank),"")</f>
        <v>#NAME?</v>
      </c>
      <c r="G10" s="103" t="s">
        <v>31</v>
      </c>
      <c r="H10" s="3" t="s">
        <v>64</v>
      </c>
      <c r="I10" s="28" t="s">
        <v>101</v>
      </c>
      <c r="J10" s="104">
        <f>SUM(Results_tab[[#This Row],[Herts 10K]:[St Albans Parkrun 5K]])</f>
        <v>537</v>
      </c>
      <c r="K10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367</v>
      </c>
      <c r="L10" s="105">
        <f>COUNT(Results_tab[[#This Row],[Herts 10K]:[St Albans Parkrun 5K]])</f>
        <v>6</v>
      </c>
      <c r="M10" s="114">
        <v>81</v>
      </c>
      <c r="N10" s="114">
        <v>89</v>
      </c>
      <c r="O10" s="114">
        <v>96</v>
      </c>
      <c r="P10" s="114">
        <v>92</v>
      </c>
      <c r="Q10" s="115">
        <v>89</v>
      </c>
      <c r="R10" s="113"/>
      <c r="S10" s="116">
        <v>90</v>
      </c>
      <c r="T10" s="89">
        <f t="shared" si="0"/>
        <v>89.5</v>
      </c>
    </row>
    <row r="11" spans="1:20">
      <c r="A11" s="88">
        <f>RANK(Results_tab[[#This Row],[TOTAL]],[TOTAL])</f>
        <v>7</v>
      </c>
      <c r="B11" s="88" t="e">
        <f ca="1">IF(Results_tab[[#This Row],[Sex]]="M",_xlfn.RANK.EQ(Results_tab[[#This Row],[TOTAL]],mrank),"")</f>
        <v>#NAME?</v>
      </c>
      <c r="C11" s="88" t="str">
        <f>IF(Results_tab[[#This Row],[Sex]]="F",_xlfn.RANK.EQ(Results_tab[[#This Row],[TOTAL]],wrank),"")</f>
        <v/>
      </c>
      <c r="D11" s="88" t="e">
        <f ca="1">_xlfn.RANK.EQ(Results_tab[[#This Row],[Best 4 Score]],[Best 4 Score])</f>
        <v>#NAME?</v>
      </c>
      <c r="E11" s="88" t="e">
        <f ca="1">IF(Results_tab[[#This Row],[Sex]]="M",_xlfn.RANK.EQ(Results_tab[[#This Row],[Best 4 Score]],m4rank),"")</f>
        <v>#NAME?</v>
      </c>
      <c r="F11" s="88" t="str">
        <f>IF(Results_tab[[#This Row],[Sex]]="F",_xlfn.RANK.EQ(Results_tab[[#This Row],[Best 4 Score]],w4rank),"")</f>
        <v/>
      </c>
      <c r="G11" s="103" t="s">
        <v>22</v>
      </c>
      <c r="H11" s="3" t="s">
        <v>63</v>
      </c>
      <c r="I11" s="28" t="s">
        <v>70</v>
      </c>
      <c r="J11" s="104">
        <f>SUM(Results_tab[[#This Row],[Herts 10K]:[St Albans Parkrun 5K]])</f>
        <v>515</v>
      </c>
      <c r="K11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355</v>
      </c>
      <c r="L11" s="105">
        <f>COUNT(Results_tab[[#This Row],[Herts 10K]:[St Albans Parkrun 5K]])</f>
        <v>6</v>
      </c>
      <c r="M11" s="114">
        <v>78</v>
      </c>
      <c r="N11" s="114">
        <v>84</v>
      </c>
      <c r="O11" s="114">
        <v>93</v>
      </c>
      <c r="P11" s="113"/>
      <c r="Q11" s="115">
        <v>82</v>
      </c>
      <c r="R11" s="115">
        <v>95</v>
      </c>
      <c r="S11" s="116">
        <v>83</v>
      </c>
      <c r="T11" s="89">
        <f t="shared" si="0"/>
        <v>85.833333333333329</v>
      </c>
    </row>
    <row r="12" spans="1:20">
      <c r="A12" s="88">
        <f>RANK(Results_tab[[#This Row],[TOTAL]],[TOTAL])</f>
        <v>8</v>
      </c>
      <c r="B12" s="88" t="e">
        <f ca="1">IF(Results_tab[[#This Row],[Sex]]="M",_xlfn.RANK.EQ(Results_tab[[#This Row],[TOTAL]],mrank),"")</f>
        <v>#NAME?</v>
      </c>
      <c r="C12" s="88" t="str">
        <f>IF(Results_tab[[#This Row],[Sex]]="F",_xlfn.RANK.EQ(Results_tab[[#This Row],[TOTAL]],wrank),"")</f>
        <v/>
      </c>
      <c r="D12" s="88" t="e">
        <f ca="1">_xlfn.RANK.EQ(Results_tab[[#This Row],[Best 4 Score]],[Best 4 Score])</f>
        <v>#NAME?</v>
      </c>
      <c r="E12" s="88" t="e">
        <f ca="1">IF(Results_tab[[#This Row],[Sex]]="M",_xlfn.RANK.EQ(Results_tab[[#This Row],[Best 4 Score]],m4rank),"")</f>
        <v>#NAME?</v>
      </c>
      <c r="F12" s="88" t="str">
        <f>IF(Results_tab[[#This Row],[Sex]]="F",_xlfn.RANK.EQ(Results_tab[[#This Row],[Best 4 Score]],w4rank),"")</f>
        <v/>
      </c>
      <c r="G12" s="103" t="s">
        <v>223</v>
      </c>
      <c r="H12" s="3" t="s">
        <v>63</v>
      </c>
      <c r="I12" s="28" t="s">
        <v>70</v>
      </c>
      <c r="J12" s="104">
        <f>SUM(Results_tab[[#This Row],[Herts 10K]:[St Albans Parkrun 5K]])</f>
        <v>500</v>
      </c>
      <c r="K12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344</v>
      </c>
      <c r="L12" s="105">
        <f>COUNT(Results_tab[[#This Row],[Herts 10K]:[St Albans Parkrun 5K]])</f>
        <v>6</v>
      </c>
      <c r="M12" s="114">
        <v>76</v>
      </c>
      <c r="N12" s="114">
        <v>85</v>
      </c>
      <c r="O12" s="114">
        <v>92</v>
      </c>
      <c r="P12" s="114">
        <v>83</v>
      </c>
      <c r="Q12" s="115">
        <v>80</v>
      </c>
      <c r="R12" s="113"/>
      <c r="S12" s="116">
        <v>84</v>
      </c>
      <c r="T12" s="89">
        <f t="shared" si="0"/>
        <v>83.333333333333329</v>
      </c>
    </row>
    <row r="13" spans="1:20">
      <c r="A13" s="88">
        <f>RANK(Results_tab[[#This Row],[TOTAL]],[TOTAL])</f>
        <v>9</v>
      </c>
      <c r="B13" s="88" t="str">
        <f>IF(Results_tab[[#This Row],[Sex]]="M",_xlfn.RANK.EQ(Results_tab[[#This Row],[TOTAL]],mrank),"")</f>
        <v/>
      </c>
      <c r="C13" s="88" t="e">
        <f ca="1">IF(Results_tab[[#This Row],[Sex]]="F",_xlfn.RANK.EQ(Results_tab[[#This Row],[TOTAL]],wrank),"")</f>
        <v>#NAME?</v>
      </c>
      <c r="D13" s="88" t="e">
        <f ca="1">_xlfn.RANK.EQ(Results_tab[[#This Row],[Best 4 Score]],[Best 4 Score])</f>
        <v>#NAME?</v>
      </c>
      <c r="E13" s="88" t="str">
        <f>IF(Results_tab[[#This Row],[Sex]]="M",_xlfn.RANK.EQ(Results_tab[[#This Row],[Best 4 Score]],m4rank),"")</f>
        <v/>
      </c>
      <c r="F13" s="88" t="e">
        <f ca="1">IF(Results_tab[[#This Row],[Sex]]="F",_xlfn.RANK.EQ(Results_tab[[#This Row],[Best 4 Score]],w4rank),"")</f>
        <v>#NAME?</v>
      </c>
      <c r="G13" s="103" t="s">
        <v>42</v>
      </c>
      <c r="H13" s="3" t="s">
        <v>64</v>
      </c>
      <c r="I13" s="28" t="s">
        <v>66</v>
      </c>
      <c r="J13" s="104">
        <f>SUM(Results_tab[[#This Row],[Herts 10K]:[St Albans Parkrun 5K]])</f>
        <v>493</v>
      </c>
      <c r="K13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400</v>
      </c>
      <c r="L13" s="105">
        <f>COUNT(Results_tab[[#This Row],[Herts 10K]:[St Albans Parkrun 5K]])</f>
        <v>5</v>
      </c>
      <c r="M13" s="114">
        <v>100</v>
      </c>
      <c r="N13" s="114">
        <v>100</v>
      </c>
      <c r="O13" s="114">
        <v>100</v>
      </c>
      <c r="P13" s="114">
        <v>100</v>
      </c>
      <c r="Q13" s="113"/>
      <c r="R13" s="113"/>
      <c r="S13" s="116">
        <v>93</v>
      </c>
      <c r="T13" s="89">
        <f t="shared" si="0"/>
        <v>98.6</v>
      </c>
    </row>
    <row r="14" spans="1:20">
      <c r="A14" s="88">
        <f>RANK(Results_tab[[#This Row],[TOTAL]],[TOTAL])</f>
        <v>9</v>
      </c>
      <c r="B14" s="88" t="str">
        <f>IF(Results_tab[[#This Row],[Sex]]="M",_xlfn.RANK.EQ(Results_tab[[#This Row],[TOTAL]],mrank),"")</f>
        <v/>
      </c>
      <c r="C14" s="88" t="e">
        <f ca="1">IF(Results_tab[[#This Row],[Sex]]="F",_xlfn.RANK.EQ(Results_tab[[#This Row],[TOTAL]],wrank),"")</f>
        <v>#NAME?</v>
      </c>
      <c r="D14" s="88" t="e">
        <f ca="1">_xlfn.RANK.EQ(Results_tab[[#This Row],[Best 4 Score]],[Best 4 Score])</f>
        <v>#NAME?</v>
      </c>
      <c r="E14" s="88" t="str">
        <f>IF(Results_tab[[#This Row],[Sex]]="M",_xlfn.RANK.EQ(Results_tab[[#This Row],[Best 4 Score]],m4rank),"")</f>
        <v/>
      </c>
      <c r="F14" s="88" t="e">
        <f ca="1">IF(Results_tab[[#This Row],[Sex]]="F",_xlfn.RANK.EQ(Results_tab[[#This Row],[Best 4 Score]],w4rank),"")</f>
        <v>#NAME?</v>
      </c>
      <c r="G14" s="103" t="s">
        <v>135</v>
      </c>
      <c r="H14" s="3" t="s">
        <v>64</v>
      </c>
      <c r="I14" s="28" t="s">
        <v>99</v>
      </c>
      <c r="J14" s="104">
        <f>SUM(Results_tab[[#This Row],[Herts 10K]:[St Albans Parkrun 5K]])</f>
        <v>493</v>
      </c>
      <c r="K14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395</v>
      </c>
      <c r="L14" s="105">
        <f>COUNT(Results_tab[[#This Row],[Herts 10K]:[St Albans Parkrun 5K]])</f>
        <v>5</v>
      </c>
      <c r="M14" s="113"/>
      <c r="N14" s="113"/>
      <c r="O14" s="114">
        <v>98</v>
      </c>
      <c r="P14" s="114">
        <v>99</v>
      </c>
      <c r="Q14" s="115">
        <v>98</v>
      </c>
      <c r="R14" s="115">
        <v>99</v>
      </c>
      <c r="S14" s="116">
        <v>99</v>
      </c>
      <c r="T14" s="89">
        <f t="shared" si="0"/>
        <v>98.6</v>
      </c>
    </row>
    <row r="15" spans="1:20">
      <c r="A15" s="88">
        <f>RANK(Results_tab[[#This Row],[TOTAL]],[TOTAL])</f>
        <v>11</v>
      </c>
      <c r="B15" s="88" t="str">
        <f>IF(Results_tab[[#This Row],[Sex]]="M",_xlfn.RANK.EQ(Results_tab[[#This Row],[TOTAL]],mrank),"")</f>
        <v/>
      </c>
      <c r="C15" s="88" t="e">
        <f ca="1">IF(Results_tab[[#This Row],[Sex]]="F",_xlfn.RANK.EQ(Results_tab[[#This Row],[TOTAL]],wrank),"")</f>
        <v>#NAME?</v>
      </c>
      <c r="D15" s="88" t="e">
        <f ca="1">_xlfn.RANK.EQ(Results_tab[[#This Row],[Best 4 Score]],[Best 4 Score])</f>
        <v>#NAME?</v>
      </c>
      <c r="E15" s="88" t="str">
        <f>IF(Results_tab[[#This Row],[Sex]]="M",_xlfn.RANK.EQ(Results_tab[[#This Row],[Best 4 Score]],m4rank),"")</f>
        <v/>
      </c>
      <c r="F15" s="88" t="e">
        <f ca="1">IF(Results_tab[[#This Row],[Sex]]="F",_xlfn.RANK.EQ(Results_tab[[#This Row],[Best 4 Score]],w4rank),"")</f>
        <v>#NAME?</v>
      </c>
      <c r="G15" s="103" t="s">
        <v>74</v>
      </c>
      <c r="H15" s="3" t="s">
        <v>64</v>
      </c>
      <c r="I15" s="28" t="s">
        <v>99</v>
      </c>
      <c r="J15" s="104">
        <f>SUM(Results_tab[[#This Row],[Herts 10K]:[St Albans Parkrun 5K]])</f>
        <v>483</v>
      </c>
      <c r="K15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387</v>
      </c>
      <c r="L15" s="105">
        <f>COUNT(Results_tab[[#This Row],[Herts 10K]:[St Albans Parkrun 5K]])</f>
        <v>5</v>
      </c>
      <c r="M15" s="113"/>
      <c r="N15" s="114">
        <v>96</v>
      </c>
      <c r="O15" s="114">
        <v>97</v>
      </c>
      <c r="P15" s="114">
        <v>96</v>
      </c>
      <c r="Q15" s="113"/>
      <c r="R15" s="115">
        <v>97</v>
      </c>
      <c r="S15" s="116">
        <v>97</v>
      </c>
      <c r="T15" s="89">
        <f t="shared" si="0"/>
        <v>96.6</v>
      </c>
    </row>
    <row r="16" spans="1:20">
      <c r="A16" s="88">
        <f>RANK(Results_tab[[#This Row],[TOTAL]],[TOTAL])</f>
        <v>12</v>
      </c>
      <c r="B16" s="88" t="e">
        <f ca="1">IF(Results_tab[[#This Row],[Sex]]="M",_xlfn.RANK.EQ(Results_tab[[#This Row],[TOTAL]],mrank),"")</f>
        <v>#NAME?</v>
      </c>
      <c r="C16" s="88" t="str">
        <f>IF(Results_tab[[#This Row],[Sex]]="F",_xlfn.RANK.EQ(Results_tab[[#This Row],[TOTAL]],wrank),"")</f>
        <v/>
      </c>
      <c r="D16" s="88" t="e">
        <f ca="1">_xlfn.RANK.EQ(Results_tab[[#This Row],[Best 4 Score]],[Best 4 Score])</f>
        <v>#NAME?</v>
      </c>
      <c r="E16" s="88" t="e">
        <f ca="1">IF(Results_tab[[#This Row],[Sex]]="M",_xlfn.RANK.EQ(Results_tab[[#This Row],[Best 4 Score]],m4rank),"")</f>
        <v>#NAME?</v>
      </c>
      <c r="F16" s="88" t="str">
        <f>IF(Results_tab[[#This Row],[Sex]]="F",_xlfn.RANK.EQ(Results_tab[[#This Row],[Best 4 Score]],w4rank),"")</f>
        <v/>
      </c>
      <c r="G16" s="103" t="s">
        <v>18</v>
      </c>
      <c r="H16" s="3" t="s">
        <v>63</v>
      </c>
      <c r="I16" s="28" t="s">
        <v>70</v>
      </c>
      <c r="J16" s="104">
        <f>SUM(Results_tab[[#This Row],[Herts 10K]:[St Albans Parkrun 5K]])</f>
        <v>470</v>
      </c>
      <c r="K16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379</v>
      </c>
      <c r="L16" s="105">
        <f>COUNT(Results_tab[[#This Row],[Herts 10K]:[St Albans Parkrun 5K]])</f>
        <v>5</v>
      </c>
      <c r="M16" s="114">
        <v>93</v>
      </c>
      <c r="N16" s="114">
        <v>95</v>
      </c>
      <c r="O16" s="114">
        <v>97</v>
      </c>
      <c r="P16" s="114">
        <v>94</v>
      </c>
      <c r="Q16" s="115">
        <v>91</v>
      </c>
      <c r="R16" s="113"/>
      <c r="S16" s="117"/>
      <c r="T16" s="89">
        <f t="shared" si="0"/>
        <v>94</v>
      </c>
    </row>
    <row r="17" spans="1:20">
      <c r="A17" s="88">
        <f>RANK(Results_tab[[#This Row],[TOTAL]],[TOTAL])</f>
        <v>13</v>
      </c>
      <c r="B17" s="88" t="e">
        <f ca="1">IF(Results_tab[[#This Row],[Sex]]="M",_xlfn.RANK.EQ(Results_tab[[#This Row],[TOTAL]],mrank),"")</f>
        <v>#NAME?</v>
      </c>
      <c r="C17" s="88" t="str">
        <f>IF(Results_tab[[#This Row],[Sex]]="F",_xlfn.RANK.EQ(Results_tab[[#This Row],[TOTAL]],wrank),"")</f>
        <v/>
      </c>
      <c r="D17" s="88" t="e">
        <f ca="1">_xlfn.RANK.EQ(Results_tab[[#This Row],[Best 4 Score]],[Best 4 Score])</f>
        <v>#NAME?</v>
      </c>
      <c r="E17" s="88" t="e">
        <f ca="1">IF(Results_tab[[#This Row],[Sex]]="M",_xlfn.RANK.EQ(Results_tab[[#This Row],[Best 4 Score]],m4rank),"")</f>
        <v>#NAME?</v>
      </c>
      <c r="F17" s="88" t="str">
        <f>IF(Results_tab[[#This Row],[Sex]]="F",_xlfn.RANK.EQ(Results_tab[[#This Row],[Best 4 Score]],w4rank),"")</f>
        <v/>
      </c>
      <c r="G17" s="103" t="s">
        <v>6</v>
      </c>
      <c r="H17" s="3" t="s">
        <v>63</v>
      </c>
      <c r="I17" s="28" t="s">
        <v>69</v>
      </c>
      <c r="J17" s="104">
        <f>SUM(Results_tab[[#This Row],[Herts 10K]:[St Albans Parkrun 5K]])</f>
        <v>467</v>
      </c>
      <c r="K17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377</v>
      </c>
      <c r="L17" s="105">
        <f>COUNT(Results_tab[[#This Row],[Herts 10K]:[St Albans Parkrun 5K]])</f>
        <v>5</v>
      </c>
      <c r="M17" s="114">
        <v>95</v>
      </c>
      <c r="N17" s="114">
        <v>93</v>
      </c>
      <c r="O17" s="113"/>
      <c r="P17" s="113"/>
      <c r="Q17" s="115">
        <v>90</v>
      </c>
      <c r="R17" s="115">
        <v>98</v>
      </c>
      <c r="S17" s="116">
        <v>91</v>
      </c>
      <c r="T17" s="89">
        <f t="shared" si="0"/>
        <v>93.4</v>
      </c>
    </row>
    <row r="18" spans="1:20">
      <c r="A18" s="88">
        <f>RANK(Results_tab[[#This Row],[TOTAL]],[TOTAL])</f>
        <v>14</v>
      </c>
      <c r="B18" s="88" t="str">
        <f>IF(Results_tab[[#This Row],[Sex]]="M",_xlfn.RANK.EQ(Results_tab[[#This Row],[TOTAL]],mrank),"")</f>
        <v/>
      </c>
      <c r="C18" s="88" t="e">
        <f ca="1">IF(Results_tab[[#This Row],[Sex]]="F",_xlfn.RANK.EQ(Results_tab[[#This Row],[TOTAL]],wrank),"")</f>
        <v>#NAME?</v>
      </c>
      <c r="D18" s="88" t="e">
        <f ca="1">_xlfn.RANK.EQ(Results_tab[[#This Row],[Best 4 Score]],[Best 4 Score])</f>
        <v>#NAME?</v>
      </c>
      <c r="E18" s="88" t="str">
        <f>IF(Results_tab[[#This Row],[Sex]]="M",_xlfn.RANK.EQ(Results_tab[[#This Row],[Best 4 Score]],m4rank),"")</f>
        <v/>
      </c>
      <c r="F18" s="88" t="e">
        <f ca="1">IF(Results_tab[[#This Row],[Sex]]="F",_xlfn.RANK.EQ(Results_tab[[#This Row],[Best 4 Score]],w4rank),"")</f>
        <v>#NAME?</v>
      </c>
      <c r="G18" s="103" t="s">
        <v>27</v>
      </c>
      <c r="H18" s="3" t="s">
        <v>64</v>
      </c>
      <c r="I18" s="28" t="s">
        <v>99</v>
      </c>
      <c r="J18" s="104">
        <f>SUM(Results_tab[[#This Row],[Herts 10K]:[St Albans Parkrun 5K]])</f>
        <v>465</v>
      </c>
      <c r="K18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374</v>
      </c>
      <c r="L18" s="105">
        <f>COUNT(Results_tab[[#This Row],[Herts 10K]:[St Albans Parkrun 5K]])</f>
        <v>5</v>
      </c>
      <c r="M18" s="114">
        <v>91</v>
      </c>
      <c r="N18" s="114">
        <v>93</v>
      </c>
      <c r="O18" s="113"/>
      <c r="P18" s="114">
        <v>94</v>
      </c>
      <c r="Q18" s="115">
        <v>92</v>
      </c>
      <c r="R18" s="113"/>
      <c r="S18" s="116">
        <v>95</v>
      </c>
      <c r="T18" s="89">
        <f t="shared" si="0"/>
        <v>93</v>
      </c>
    </row>
    <row r="19" spans="1:20">
      <c r="A19" s="88">
        <f>RANK(Results_tab[[#This Row],[TOTAL]],[TOTAL])</f>
        <v>15</v>
      </c>
      <c r="B19" s="88" t="str">
        <f>IF(Results_tab[[#This Row],[Sex]]="M",_xlfn.RANK.EQ(Results_tab[[#This Row],[TOTAL]],mrank),"")</f>
        <v/>
      </c>
      <c r="C19" s="88" t="e">
        <f ca="1">IF(Results_tab[[#This Row],[Sex]]="F",_xlfn.RANK.EQ(Results_tab[[#This Row],[TOTAL]],wrank),"")</f>
        <v>#NAME?</v>
      </c>
      <c r="D19" s="88" t="e">
        <f ca="1">_xlfn.RANK.EQ(Results_tab[[#This Row],[Best 4 Score]],[Best 4 Score])</f>
        <v>#NAME?</v>
      </c>
      <c r="E19" s="88" t="str">
        <f>IF(Results_tab[[#This Row],[Sex]]="M",_xlfn.RANK.EQ(Results_tab[[#This Row],[Best 4 Score]],m4rank),"")</f>
        <v/>
      </c>
      <c r="F19" s="88" t="e">
        <f ca="1">IF(Results_tab[[#This Row],[Sex]]="F",_xlfn.RANK.EQ(Results_tab[[#This Row],[Best 4 Score]],w4rank),"")</f>
        <v>#NAME?</v>
      </c>
      <c r="G19" s="103" t="s">
        <v>115</v>
      </c>
      <c r="H19" s="3" t="s">
        <v>64</v>
      </c>
      <c r="I19" s="28" t="s">
        <v>99</v>
      </c>
      <c r="J19" s="104">
        <f>SUM(Results_tab[[#This Row],[Herts 10K]:[St Albans Parkrun 5K]])</f>
        <v>462</v>
      </c>
      <c r="K19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372</v>
      </c>
      <c r="L19" s="105">
        <f>COUNT(Results_tab[[#This Row],[Herts 10K]:[St Albans Parkrun 5K]])</f>
        <v>5</v>
      </c>
      <c r="M19" s="114">
        <v>90</v>
      </c>
      <c r="N19" s="114">
        <v>92</v>
      </c>
      <c r="O19" s="113"/>
      <c r="P19" s="114">
        <v>95</v>
      </c>
      <c r="Q19" s="115">
        <v>91</v>
      </c>
      <c r="R19" s="113"/>
      <c r="S19" s="116">
        <v>94</v>
      </c>
      <c r="T19" s="89">
        <f t="shared" si="0"/>
        <v>92.4</v>
      </c>
    </row>
    <row r="20" spans="1:20">
      <c r="A20" s="88">
        <f>RANK(Results_tab[[#This Row],[TOTAL]],[TOTAL])</f>
        <v>16</v>
      </c>
      <c r="B20" s="88" t="e">
        <f ca="1">IF(Results_tab[[#This Row],[Sex]]="M",_xlfn.RANK.EQ(Results_tab[[#This Row],[TOTAL]],mrank),"")</f>
        <v>#NAME?</v>
      </c>
      <c r="C20" s="88" t="str">
        <f>IF(Results_tab[[#This Row],[Sex]]="F",_xlfn.RANK.EQ(Results_tab[[#This Row],[TOTAL]],wrank),"")</f>
        <v/>
      </c>
      <c r="D20" s="88" t="e">
        <f ca="1">_xlfn.RANK.EQ(Results_tab[[#This Row],[Best 4 Score]],[Best 4 Score])</f>
        <v>#NAME?</v>
      </c>
      <c r="E20" s="88" t="e">
        <f ca="1">IF(Results_tab[[#This Row],[Sex]]="M",_xlfn.RANK.EQ(Results_tab[[#This Row],[Best 4 Score]],m4rank),"")</f>
        <v>#NAME?</v>
      </c>
      <c r="F20" s="88" t="str">
        <f>IF(Results_tab[[#This Row],[Sex]]="F",_xlfn.RANK.EQ(Results_tab[[#This Row],[Best 4 Score]],w4rank),"")</f>
        <v/>
      </c>
      <c r="G20" s="103" t="s">
        <v>43</v>
      </c>
      <c r="H20" s="3" t="s">
        <v>63</v>
      </c>
      <c r="I20" s="28" t="s">
        <v>65</v>
      </c>
      <c r="J20" s="104">
        <f>SUM(Results_tab[[#This Row],[Herts 10K]:[St Albans Parkrun 5K]])</f>
        <v>445</v>
      </c>
      <c r="K20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360</v>
      </c>
      <c r="L20" s="105">
        <f>COUNT(Results_tab[[#This Row],[Herts 10K]:[St Albans Parkrun 5K]])</f>
        <v>5</v>
      </c>
      <c r="M20" s="113"/>
      <c r="N20" s="114">
        <v>91</v>
      </c>
      <c r="O20" s="113"/>
      <c r="P20" s="114">
        <v>85</v>
      </c>
      <c r="Q20" s="115">
        <v>86</v>
      </c>
      <c r="R20" s="115">
        <v>94</v>
      </c>
      <c r="S20" s="116">
        <v>89</v>
      </c>
      <c r="T20" s="89">
        <f t="shared" si="0"/>
        <v>89</v>
      </c>
    </row>
    <row r="21" spans="1:20">
      <c r="A21" s="88">
        <f>RANK(Results_tab[[#This Row],[TOTAL]],[TOTAL])</f>
        <v>17</v>
      </c>
      <c r="B21" s="88" t="e">
        <f ca="1">IF(Results_tab[[#This Row],[Sex]]="M",_xlfn.RANK.EQ(Results_tab[[#This Row],[TOTAL]],mrank),"")</f>
        <v>#NAME?</v>
      </c>
      <c r="C21" s="88" t="str">
        <f>IF(Results_tab[[#This Row],[Sex]]="F",_xlfn.RANK.EQ(Results_tab[[#This Row],[TOTAL]],wrank),"")</f>
        <v/>
      </c>
      <c r="D21" s="88" t="e">
        <f ca="1">_xlfn.RANK.EQ(Results_tab[[#This Row],[Best 4 Score]],[Best 4 Score])</f>
        <v>#NAME?</v>
      </c>
      <c r="E21" s="88" t="e">
        <f ca="1">IF(Results_tab[[#This Row],[Sex]]="M",_xlfn.RANK.EQ(Results_tab[[#This Row],[Best 4 Score]],m4rank),"")</f>
        <v>#NAME?</v>
      </c>
      <c r="F21" s="88" t="str">
        <f>IF(Results_tab[[#This Row],[Sex]]="F",_xlfn.RANK.EQ(Results_tab[[#This Row],[Best 4 Score]],w4rank),"")</f>
        <v/>
      </c>
      <c r="G21" s="103" t="s">
        <v>44</v>
      </c>
      <c r="H21" s="3" t="s">
        <v>63</v>
      </c>
      <c r="I21" s="28" t="s">
        <v>65</v>
      </c>
      <c r="J21" s="104">
        <f>SUM(Results_tab[[#This Row],[Herts 10K]:[St Albans Parkrun 5K]])</f>
        <v>440</v>
      </c>
      <c r="K21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356</v>
      </c>
      <c r="L21" s="105">
        <f>COUNT(Results_tab[[#This Row],[Herts 10K]:[St Albans Parkrun 5K]])</f>
        <v>5</v>
      </c>
      <c r="M21" s="114">
        <v>85</v>
      </c>
      <c r="N21" s="114">
        <v>90</v>
      </c>
      <c r="O21" s="113"/>
      <c r="P21" s="113"/>
      <c r="Q21" s="115">
        <v>84</v>
      </c>
      <c r="R21" s="115">
        <v>93</v>
      </c>
      <c r="S21" s="116">
        <v>88</v>
      </c>
      <c r="T21" s="89">
        <f t="shared" si="0"/>
        <v>88</v>
      </c>
    </row>
    <row r="22" spans="1:20">
      <c r="A22" s="88">
        <f>RANK(Results_tab[[#This Row],[TOTAL]],[TOTAL])</f>
        <v>18</v>
      </c>
      <c r="B22" s="88" t="str">
        <f>IF(Results_tab[[#This Row],[Sex]]="M",_xlfn.RANK.EQ(Results_tab[[#This Row],[TOTAL]],mrank),"")</f>
        <v/>
      </c>
      <c r="C22" s="88" t="e">
        <f ca="1">IF(Results_tab[[#This Row],[Sex]]="F",_xlfn.RANK.EQ(Results_tab[[#This Row],[TOTAL]],wrank),"")</f>
        <v>#NAME?</v>
      </c>
      <c r="D22" s="88" t="e">
        <f ca="1">_xlfn.RANK.EQ(Results_tab[[#This Row],[Best 4 Score]],[Best 4 Score])</f>
        <v>#NAME?</v>
      </c>
      <c r="E22" s="88" t="str">
        <f>IF(Results_tab[[#This Row],[Sex]]="M",_xlfn.RANK.EQ(Results_tab[[#This Row],[Best 4 Score]],m4rank),"")</f>
        <v/>
      </c>
      <c r="F22" s="88" t="e">
        <f ca="1">IF(Results_tab[[#This Row],[Sex]]="F",_xlfn.RANK.EQ(Results_tab[[#This Row],[Best 4 Score]],w4rank),"")</f>
        <v>#NAME?</v>
      </c>
      <c r="G22" s="103" t="s">
        <v>17</v>
      </c>
      <c r="H22" s="3" t="s">
        <v>64</v>
      </c>
      <c r="I22" s="28" t="s">
        <v>100</v>
      </c>
      <c r="J22" s="104">
        <f>SUM(Results_tab[[#This Row],[Herts 10K]:[St Albans Parkrun 5K]])</f>
        <v>389</v>
      </c>
      <c r="K22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389</v>
      </c>
      <c r="L22" s="105">
        <f>COUNT(Results_tab[[#This Row],[Herts 10K]:[St Albans Parkrun 5K]])</f>
        <v>4</v>
      </c>
      <c r="M22" s="114">
        <v>97</v>
      </c>
      <c r="N22" s="113"/>
      <c r="O22" s="113"/>
      <c r="P22" s="113"/>
      <c r="Q22" s="115">
        <v>96</v>
      </c>
      <c r="R22" s="115">
        <v>98</v>
      </c>
      <c r="S22" s="116">
        <v>98</v>
      </c>
      <c r="T22" s="89">
        <f t="shared" si="0"/>
        <v>97.25</v>
      </c>
    </row>
    <row r="23" spans="1:20">
      <c r="A23" s="88">
        <f>RANK(Results_tab[[#This Row],[TOTAL]],[TOTAL])</f>
        <v>19</v>
      </c>
      <c r="B23" s="88" t="e">
        <f ca="1">IF(Results_tab[[#This Row],[Sex]]="M",_xlfn.RANK.EQ(Results_tab[[#This Row],[TOTAL]],mrank),"")</f>
        <v>#NAME?</v>
      </c>
      <c r="C23" s="88" t="str">
        <f>IF(Results_tab[[#This Row],[Sex]]="F",_xlfn.RANK.EQ(Results_tab[[#This Row],[TOTAL]],wrank),"")</f>
        <v/>
      </c>
      <c r="D23" s="88" t="e">
        <f ca="1">_xlfn.RANK.EQ(Results_tab[[#This Row],[Best 4 Score]],[Best 4 Score])</f>
        <v>#NAME?</v>
      </c>
      <c r="E23" s="88" t="e">
        <f ca="1">IF(Results_tab[[#This Row],[Sex]]="M",_xlfn.RANK.EQ(Results_tab[[#This Row],[Best 4 Score]],m4rank),"")</f>
        <v>#NAME?</v>
      </c>
      <c r="F23" s="88" t="str">
        <f>IF(Results_tab[[#This Row],[Sex]]="F",_xlfn.RANK.EQ(Results_tab[[#This Row],[Best 4 Score]],w4rank),"")</f>
        <v/>
      </c>
      <c r="G23" s="103" t="s">
        <v>132</v>
      </c>
      <c r="H23" s="3" t="s">
        <v>63</v>
      </c>
      <c r="I23" s="28" t="s">
        <v>69</v>
      </c>
      <c r="J23" s="104">
        <f>SUM(Results_tab[[#This Row],[Herts 10K]:[St Albans Parkrun 5K]])</f>
        <v>387</v>
      </c>
      <c r="K23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387</v>
      </c>
      <c r="L23" s="105">
        <f>COUNT(Results_tab[[#This Row],[Herts 10K]:[St Albans Parkrun 5K]])</f>
        <v>4</v>
      </c>
      <c r="M23" s="114">
        <v>97</v>
      </c>
      <c r="N23" s="113"/>
      <c r="O23" s="113"/>
      <c r="P23" s="114">
        <v>97</v>
      </c>
      <c r="Q23" s="115">
        <v>95</v>
      </c>
      <c r="R23" s="113"/>
      <c r="S23" s="116">
        <v>98</v>
      </c>
      <c r="T23" s="89">
        <f t="shared" si="0"/>
        <v>96.75</v>
      </c>
    </row>
    <row r="24" spans="1:20">
      <c r="A24" s="88">
        <f>RANK(Results_tab[[#This Row],[TOTAL]],[TOTAL])</f>
        <v>20</v>
      </c>
      <c r="B24" s="88" t="e">
        <f ca="1">IF(Results_tab[[#This Row],[Sex]]="M",_xlfn.RANK.EQ(Results_tab[[#This Row],[TOTAL]],mrank),"")</f>
        <v>#NAME?</v>
      </c>
      <c r="C24" s="88" t="str">
        <f>IF(Results_tab[[#This Row],[Sex]]="F",_xlfn.RANK.EQ(Results_tab[[#This Row],[TOTAL]],wrank),"")</f>
        <v/>
      </c>
      <c r="D24" s="88" t="e">
        <f ca="1">_xlfn.RANK.EQ(Results_tab[[#This Row],[Best 4 Score]],[Best 4 Score])</f>
        <v>#NAME?</v>
      </c>
      <c r="E24" s="88" t="e">
        <f ca="1">IF(Results_tab[[#This Row],[Sex]]="M",_xlfn.RANK.EQ(Results_tab[[#This Row],[Best 4 Score]],m4rank),"")</f>
        <v>#NAME?</v>
      </c>
      <c r="F24" s="88" t="str">
        <f>IF(Results_tab[[#This Row],[Sex]]="F",_xlfn.RANK.EQ(Results_tab[[#This Row],[Best 4 Score]],w4rank),"")</f>
        <v/>
      </c>
      <c r="G24" s="103" t="s">
        <v>218</v>
      </c>
      <c r="H24" s="3" t="s">
        <v>63</v>
      </c>
      <c r="I24" s="28" t="s">
        <v>69</v>
      </c>
      <c r="J24" s="104">
        <f>SUM(Results_tab[[#This Row],[Herts 10K]:[St Albans Parkrun 5K]])</f>
        <v>373</v>
      </c>
      <c r="K24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373</v>
      </c>
      <c r="L24" s="105">
        <f>COUNT(Results_tab[[#This Row],[Herts 10K]:[St Albans Parkrun 5K]])</f>
        <v>4</v>
      </c>
      <c r="M24" s="114">
        <v>91</v>
      </c>
      <c r="N24" s="113"/>
      <c r="O24" s="114">
        <v>96</v>
      </c>
      <c r="P24" s="114">
        <v>93</v>
      </c>
      <c r="Q24" s="113"/>
      <c r="R24" s="113"/>
      <c r="S24" s="116">
        <v>93</v>
      </c>
      <c r="T24" s="89">
        <f t="shared" si="0"/>
        <v>93.25</v>
      </c>
    </row>
    <row r="25" spans="1:20">
      <c r="A25" s="88">
        <f>RANK(Results_tab[[#This Row],[TOTAL]],[TOTAL])</f>
        <v>21</v>
      </c>
      <c r="B25" s="88" t="e">
        <f ca="1">IF(Results_tab[[#This Row],[Sex]]="M",_xlfn.RANK.EQ(Results_tab[[#This Row],[TOTAL]],mrank),"")</f>
        <v>#NAME?</v>
      </c>
      <c r="C25" s="88" t="str">
        <f>IF(Results_tab[[#This Row],[Sex]]="F",_xlfn.RANK.EQ(Results_tab[[#This Row],[TOTAL]],wrank),"")</f>
        <v/>
      </c>
      <c r="D25" s="88" t="e">
        <f ca="1">_xlfn.RANK.EQ(Results_tab[[#This Row],[Best 4 Score]],[Best 4 Score])</f>
        <v>#NAME?</v>
      </c>
      <c r="E25" s="88" t="e">
        <f ca="1">IF(Results_tab[[#This Row],[Sex]]="M",_xlfn.RANK.EQ(Results_tab[[#This Row],[Best 4 Score]],m4rank),"")</f>
        <v>#NAME?</v>
      </c>
      <c r="F25" s="88" t="str">
        <f>IF(Results_tab[[#This Row],[Sex]]="F",_xlfn.RANK.EQ(Results_tab[[#This Row],[Best 4 Score]],w4rank),"")</f>
        <v/>
      </c>
      <c r="G25" s="106" t="s">
        <v>110</v>
      </c>
      <c r="H25" s="20" t="s">
        <v>63</v>
      </c>
      <c r="I25" s="29" t="s">
        <v>65</v>
      </c>
      <c r="J25" s="104">
        <f>SUM(Results_tab[[#This Row],[Herts 10K]:[St Albans Parkrun 5K]])</f>
        <v>368</v>
      </c>
      <c r="K25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368</v>
      </c>
      <c r="L25" s="105">
        <f>COUNT(Results_tab[[#This Row],[Herts 10K]:[St Albans Parkrun 5K]])</f>
        <v>4</v>
      </c>
      <c r="M25" s="114">
        <v>88</v>
      </c>
      <c r="N25" s="114">
        <v>94</v>
      </c>
      <c r="O25" s="114">
        <v>95</v>
      </c>
      <c r="P25" s="114">
        <v>91</v>
      </c>
      <c r="Q25" s="113"/>
      <c r="R25" s="113"/>
      <c r="S25" s="117"/>
      <c r="T25" s="89">
        <f t="shared" si="0"/>
        <v>92</v>
      </c>
    </row>
    <row r="26" spans="1:20">
      <c r="A26" s="88">
        <f>RANK(Results_tab[[#This Row],[TOTAL]],[TOTAL])</f>
        <v>22</v>
      </c>
      <c r="B26" s="88" t="e">
        <f ca="1">IF(Results_tab[[#This Row],[Sex]]="M",_xlfn.RANK.EQ(Results_tab[[#This Row],[TOTAL]],mrank),"")</f>
        <v>#NAME?</v>
      </c>
      <c r="C26" s="88" t="str">
        <f>IF(Results_tab[[#This Row],[Sex]]="F",_xlfn.RANK.EQ(Results_tab[[#This Row],[TOTAL]],wrank),"")</f>
        <v/>
      </c>
      <c r="D26" s="88" t="e">
        <f ca="1">_xlfn.RANK.EQ(Results_tab[[#This Row],[Best 4 Score]],[Best 4 Score])</f>
        <v>#NAME?</v>
      </c>
      <c r="E26" s="88" t="e">
        <f ca="1">IF(Results_tab[[#This Row],[Sex]]="M",_xlfn.RANK.EQ(Results_tab[[#This Row],[Best 4 Score]],m4rank),"")</f>
        <v>#NAME?</v>
      </c>
      <c r="F26" s="88" t="str">
        <f>IF(Results_tab[[#This Row],[Sex]]="F",_xlfn.RANK.EQ(Results_tab[[#This Row],[Best 4 Score]],w4rank),"")</f>
        <v/>
      </c>
      <c r="G26" s="103" t="s">
        <v>8</v>
      </c>
      <c r="H26" s="3" t="s">
        <v>63</v>
      </c>
      <c r="I26" s="28" t="s">
        <v>69</v>
      </c>
      <c r="J26" s="104">
        <f>SUM(Results_tab[[#This Row],[Herts 10K]:[St Albans Parkrun 5K]])</f>
        <v>357</v>
      </c>
      <c r="K26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357</v>
      </c>
      <c r="L26" s="105">
        <f>COUNT(Results_tab[[#This Row],[Herts 10K]:[St Albans Parkrun 5K]])</f>
        <v>4</v>
      </c>
      <c r="M26" s="114">
        <v>89</v>
      </c>
      <c r="N26" s="114">
        <v>92</v>
      </c>
      <c r="O26" s="113"/>
      <c r="P26" s="114">
        <v>86</v>
      </c>
      <c r="Q26" s="113"/>
      <c r="R26" s="113"/>
      <c r="S26" s="116">
        <v>90</v>
      </c>
      <c r="T26" s="89">
        <f t="shared" si="0"/>
        <v>89.25</v>
      </c>
    </row>
    <row r="27" spans="1:20">
      <c r="A27" s="88">
        <f>RANK(Results_tab[[#This Row],[TOTAL]],[TOTAL])</f>
        <v>23</v>
      </c>
      <c r="B27" s="88" t="e">
        <f ca="1">IF(Results_tab[[#This Row],[Sex]]="M",_xlfn.RANK.EQ(Results_tab[[#This Row],[TOTAL]],mrank),"")</f>
        <v>#NAME?</v>
      </c>
      <c r="C27" s="88" t="str">
        <f>IF(Results_tab[[#This Row],[Sex]]="F",_xlfn.RANK.EQ(Results_tab[[#This Row],[TOTAL]],wrank),"")</f>
        <v/>
      </c>
      <c r="D27" s="88" t="e">
        <f ca="1">_xlfn.RANK.EQ(Results_tab[[#This Row],[Best 4 Score]],[Best 4 Score])</f>
        <v>#NAME?</v>
      </c>
      <c r="E27" s="88" t="e">
        <f ca="1">IF(Results_tab[[#This Row],[Sex]]="M",_xlfn.RANK.EQ(Results_tab[[#This Row],[Best 4 Score]],m4rank),"")</f>
        <v>#NAME?</v>
      </c>
      <c r="F27" s="88" t="str">
        <f>IF(Results_tab[[#This Row],[Sex]]="F",_xlfn.RANK.EQ(Results_tab[[#This Row],[Best 4 Score]],w4rank),"")</f>
        <v/>
      </c>
      <c r="G27" s="103" t="s">
        <v>224</v>
      </c>
      <c r="H27" s="3" t="s">
        <v>63</v>
      </c>
      <c r="I27" s="28" t="s">
        <v>65</v>
      </c>
      <c r="J27" s="104">
        <f>SUM(Results_tab[[#This Row],[Herts 10K]:[St Albans Parkrun 5K]])</f>
        <v>321</v>
      </c>
      <c r="K27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321</v>
      </c>
      <c r="L27" s="105">
        <f>COUNT(Results_tab[[#This Row],[Herts 10K]:[St Albans Parkrun 5K]])</f>
        <v>4</v>
      </c>
      <c r="M27" s="114">
        <v>75</v>
      </c>
      <c r="N27" s="114">
        <v>83</v>
      </c>
      <c r="O27" s="113"/>
      <c r="P27" s="114">
        <v>81</v>
      </c>
      <c r="Q27" s="113"/>
      <c r="R27" s="113"/>
      <c r="S27" s="116">
        <v>82</v>
      </c>
      <c r="T27" s="89">
        <f t="shared" si="0"/>
        <v>80.25</v>
      </c>
    </row>
    <row r="28" spans="1:20">
      <c r="A28" s="88">
        <f>RANK(Results_tab[[#This Row],[TOTAL]],[TOTAL])</f>
        <v>24</v>
      </c>
      <c r="B28" s="88" t="e">
        <f ca="1">IF(Results_tab[[#This Row],[Sex]]="M",_xlfn.RANK.EQ(Results_tab[[#This Row],[TOTAL]],mrank),"")</f>
        <v>#NAME?</v>
      </c>
      <c r="C28" s="88" t="str">
        <f>IF(Results_tab[[#This Row],[Sex]]="F",_xlfn.RANK.EQ(Results_tab[[#This Row],[TOTAL]],wrank),"")</f>
        <v/>
      </c>
      <c r="D28" s="88" t="e">
        <f ca="1">_xlfn.RANK.EQ(Results_tab[[#This Row],[Best 4 Score]],[Best 4 Score])</f>
        <v>#NAME?</v>
      </c>
      <c r="E28" s="88" t="e">
        <f ca="1">IF(Results_tab[[#This Row],[Sex]]="M",_xlfn.RANK.EQ(Results_tab[[#This Row],[Best 4 Score]],m4rank),"")</f>
        <v>#NAME?</v>
      </c>
      <c r="F28" s="88" t="str">
        <f>IF(Results_tab[[#This Row],[Sex]]="F",_xlfn.RANK.EQ(Results_tab[[#This Row],[Best 4 Score]],w4rank),"")</f>
        <v/>
      </c>
      <c r="G28" s="103" t="s">
        <v>45</v>
      </c>
      <c r="H28" s="3" t="s">
        <v>63</v>
      </c>
      <c r="I28" s="28" t="s">
        <v>71</v>
      </c>
      <c r="J28" s="104">
        <f>SUM(Results_tab[[#This Row],[Herts 10K]:[St Albans Parkrun 5K]])</f>
        <v>308</v>
      </c>
      <c r="K28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308</v>
      </c>
      <c r="L28" s="105">
        <f>COUNT(Results_tab[[#This Row],[Herts 10K]:[St Albans Parkrun 5K]])</f>
        <v>4</v>
      </c>
      <c r="M28" s="114">
        <v>71</v>
      </c>
      <c r="N28" s="113"/>
      <c r="O28" s="113"/>
      <c r="P28" s="114">
        <v>80</v>
      </c>
      <c r="Q28" s="115">
        <v>78</v>
      </c>
      <c r="R28" s="113"/>
      <c r="S28" s="116">
        <v>79</v>
      </c>
      <c r="T28" s="89">
        <f t="shared" si="0"/>
        <v>77</v>
      </c>
    </row>
    <row r="29" spans="1:20">
      <c r="A29" s="88">
        <f>RANK(Results_tab[[#This Row],[TOTAL]],[TOTAL])</f>
        <v>25</v>
      </c>
      <c r="B29" s="88" t="e">
        <f ca="1">IF(Results_tab[[#This Row],[Sex]]="M",_xlfn.RANK.EQ(Results_tab[[#This Row],[TOTAL]],mrank),"")</f>
        <v>#NAME?</v>
      </c>
      <c r="C29" s="88" t="str">
        <f>IF(Results_tab[[#This Row],[Sex]]="F",_xlfn.RANK.EQ(Results_tab[[#This Row],[TOTAL]],wrank),"")</f>
        <v/>
      </c>
      <c r="D29" s="88" t="e">
        <f ca="1">_xlfn.RANK.EQ(Results_tab[[#This Row],[Best 4 Score]],[Best 4 Score])</f>
        <v>#NAME?</v>
      </c>
      <c r="E29" s="88" t="e">
        <f ca="1">IF(Results_tab[[#This Row],[Sex]]="M",_xlfn.RANK.EQ(Results_tab[[#This Row],[Best 4 Score]],m4rank),"")</f>
        <v>#NAME?</v>
      </c>
      <c r="F29" s="88" t="str">
        <f>IF(Results_tab[[#This Row],[Sex]]="F",_xlfn.RANK.EQ(Results_tab[[#This Row],[Best 4 Score]],w4rank),"")</f>
        <v/>
      </c>
      <c r="G29" s="103" t="s">
        <v>356</v>
      </c>
      <c r="H29" s="3" t="s">
        <v>63</v>
      </c>
      <c r="I29" s="28" t="s">
        <v>69</v>
      </c>
      <c r="J29" s="104">
        <f>SUM(Results_tab[[#This Row],[Herts 10K]:[St Albans Parkrun 5K]])</f>
        <v>294</v>
      </c>
      <c r="K29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294</v>
      </c>
      <c r="L29" s="105">
        <f>COUNT(Results_tab[[#This Row],[Herts 10K]:[St Albans Parkrun 5K]])</f>
        <v>3</v>
      </c>
      <c r="M29" s="113"/>
      <c r="N29" s="114">
        <v>98</v>
      </c>
      <c r="O29" s="113"/>
      <c r="P29" s="114">
        <v>99</v>
      </c>
      <c r="Q29" s="115">
        <v>97</v>
      </c>
      <c r="R29" s="113"/>
      <c r="S29" s="117"/>
      <c r="T29" s="89">
        <f t="shared" si="0"/>
        <v>98</v>
      </c>
    </row>
    <row r="30" spans="1:20">
      <c r="A30" s="88">
        <f>RANK(Results_tab[[#This Row],[TOTAL]],[TOTAL])</f>
        <v>25</v>
      </c>
      <c r="B30" s="88" t="str">
        <f>IF(Results_tab[[#This Row],[Sex]]="M",_xlfn.RANK.EQ(Results_tab[[#This Row],[TOTAL]],mrank),"")</f>
        <v/>
      </c>
      <c r="C30" s="88" t="e">
        <f ca="1">IF(Results_tab[[#This Row],[Sex]]="F",_xlfn.RANK.EQ(Results_tab[[#This Row],[TOTAL]],wrank),"")</f>
        <v>#NAME?</v>
      </c>
      <c r="D30" s="88" t="e">
        <f ca="1">_xlfn.RANK.EQ(Results_tab[[#This Row],[Best 4 Score]],[Best 4 Score])</f>
        <v>#NAME?</v>
      </c>
      <c r="E30" s="88" t="str">
        <f>IF(Results_tab[[#This Row],[Sex]]="M",_xlfn.RANK.EQ(Results_tab[[#This Row],[Best 4 Score]],m4rank),"")</f>
        <v/>
      </c>
      <c r="F30" s="88" t="e">
        <f ca="1">IF(Results_tab[[#This Row],[Sex]]="F",_xlfn.RANK.EQ(Results_tab[[#This Row],[Best 4 Score]],w4rank),"")</f>
        <v>#NAME?</v>
      </c>
      <c r="G30" s="103" t="s">
        <v>208</v>
      </c>
      <c r="H30" s="3" t="s">
        <v>64</v>
      </c>
      <c r="I30" s="28" t="s">
        <v>99</v>
      </c>
      <c r="J30" s="104">
        <f>SUM(Results_tab[[#This Row],[Herts 10K]:[St Albans Parkrun 5K]])</f>
        <v>294</v>
      </c>
      <c r="K30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294</v>
      </c>
      <c r="L30" s="105">
        <f>COUNT(Results_tab[[#This Row],[Herts 10K]:[St Albans Parkrun 5K]])</f>
        <v>3</v>
      </c>
      <c r="M30" s="114">
        <v>98</v>
      </c>
      <c r="N30" s="114">
        <v>98</v>
      </c>
      <c r="O30" s="113"/>
      <c r="P30" s="114">
        <v>98</v>
      </c>
      <c r="Q30" s="113"/>
      <c r="R30" s="113"/>
      <c r="S30" s="117"/>
      <c r="T30" s="89">
        <f t="shared" si="0"/>
        <v>98</v>
      </c>
    </row>
    <row r="31" spans="1:20">
      <c r="A31" s="88">
        <f>RANK(Results_tab[[#This Row],[TOTAL]],[TOTAL])</f>
        <v>27</v>
      </c>
      <c r="B31" s="88" t="str">
        <f>IF(Results_tab[[#This Row],[Sex]]="M",_xlfn.RANK.EQ(Results_tab[[#This Row],[TOTAL]],mrank),"")</f>
        <v/>
      </c>
      <c r="C31" s="88" t="e">
        <f ca="1">IF(Results_tab[[#This Row],[Sex]]="F",_xlfn.RANK.EQ(Results_tab[[#This Row],[TOTAL]],wrank),"")</f>
        <v>#NAME?</v>
      </c>
      <c r="D31" s="88" t="e">
        <f ca="1">_xlfn.RANK.EQ(Results_tab[[#This Row],[Best 4 Score]],[Best 4 Score])</f>
        <v>#NAME?</v>
      </c>
      <c r="E31" s="88" t="str">
        <f>IF(Results_tab[[#This Row],[Sex]]="M",_xlfn.RANK.EQ(Results_tab[[#This Row],[Best 4 Score]],m4rank),"")</f>
        <v/>
      </c>
      <c r="F31" s="88" t="e">
        <f ca="1">IF(Results_tab[[#This Row],[Sex]]="F",_xlfn.RANK.EQ(Results_tab[[#This Row],[Best 4 Score]],w4rank),"")</f>
        <v>#NAME?</v>
      </c>
      <c r="G31" s="103" t="s">
        <v>20</v>
      </c>
      <c r="H31" s="3" t="s">
        <v>64</v>
      </c>
      <c r="I31" s="28" t="s">
        <v>66</v>
      </c>
      <c r="J31" s="104">
        <f>SUM(Results_tab[[#This Row],[Herts 10K]:[St Albans Parkrun 5K]])</f>
        <v>289</v>
      </c>
      <c r="K31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289</v>
      </c>
      <c r="L31" s="105">
        <f>COUNT(Results_tab[[#This Row],[Herts 10K]:[St Albans Parkrun 5K]])</f>
        <v>3</v>
      </c>
      <c r="M31" s="114">
        <v>96</v>
      </c>
      <c r="N31" s="114">
        <v>97</v>
      </c>
      <c r="O31" s="113"/>
      <c r="P31" s="113"/>
      <c r="Q31" s="113"/>
      <c r="R31" s="115">
        <v>96</v>
      </c>
      <c r="S31" s="117"/>
      <c r="T31" s="89">
        <f t="shared" si="0"/>
        <v>96.333333333333329</v>
      </c>
    </row>
    <row r="32" spans="1:20">
      <c r="A32" s="88">
        <f>RANK(Results_tab[[#This Row],[TOTAL]],[TOTAL])</f>
        <v>28</v>
      </c>
      <c r="B32" s="88" t="str">
        <f>IF(Results_tab[[#This Row],[Sex]]="M",_xlfn.RANK.EQ(Results_tab[[#This Row],[TOTAL]],mrank),"")</f>
        <v/>
      </c>
      <c r="C32" s="88" t="e">
        <f ca="1">IF(Results_tab[[#This Row],[Sex]]="F",_xlfn.RANK.EQ(Results_tab[[#This Row],[TOTAL]],wrank),"")</f>
        <v>#NAME?</v>
      </c>
      <c r="D32" s="88" t="e">
        <f ca="1">_xlfn.RANK.EQ(Results_tab[[#This Row],[Best 4 Score]],[Best 4 Score])</f>
        <v>#NAME?</v>
      </c>
      <c r="E32" s="88" t="str">
        <f>IF(Results_tab[[#This Row],[Sex]]="M",_xlfn.RANK.EQ(Results_tab[[#This Row],[Best 4 Score]],m4rank),"")</f>
        <v/>
      </c>
      <c r="F32" s="88" t="e">
        <f ca="1">IF(Results_tab[[#This Row],[Sex]]="F",_xlfn.RANK.EQ(Results_tab[[#This Row],[Best 4 Score]],w4rank),"")</f>
        <v>#NAME?</v>
      </c>
      <c r="G32" s="103" t="s">
        <v>114</v>
      </c>
      <c r="H32" s="3" t="s">
        <v>64</v>
      </c>
      <c r="I32" s="28" t="s">
        <v>66</v>
      </c>
      <c r="J32" s="104">
        <f>SUM(Results_tab[[#This Row],[Herts 10K]:[St Albans Parkrun 5K]])</f>
        <v>285</v>
      </c>
      <c r="K32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285</v>
      </c>
      <c r="L32" s="105">
        <f>COUNT(Results_tab[[#This Row],[Herts 10K]:[St Albans Parkrun 5K]])</f>
        <v>3</v>
      </c>
      <c r="M32" s="114">
        <v>95</v>
      </c>
      <c r="N32" s="114">
        <v>95</v>
      </c>
      <c r="O32" s="113"/>
      <c r="P32" s="113"/>
      <c r="Q32" s="115">
        <v>95</v>
      </c>
      <c r="R32" s="113"/>
      <c r="S32" s="117"/>
      <c r="T32" s="89">
        <f t="shared" si="0"/>
        <v>95</v>
      </c>
    </row>
    <row r="33" spans="1:20">
      <c r="A33" s="88">
        <f>RANK(Results_tab[[#This Row],[TOTAL]],[TOTAL])</f>
        <v>29</v>
      </c>
      <c r="B33" s="88" t="str">
        <f>IF(Results_tab[[#This Row],[Sex]]="M",_xlfn.RANK.EQ(Results_tab[[#This Row],[TOTAL]],mrank),"")</f>
        <v/>
      </c>
      <c r="C33" s="88" t="e">
        <f ca="1">IF(Results_tab[[#This Row],[Sex]]="F",_xlfn.RANK.EQ(Results_tab[[#This Row],[TOTAL]],wrank),"")</f>
        <v>#NAME?</v>
      </c>
      <c r="D33" s="88" t="e">
        <f ca="1">_xlfn.RANK.EQ(Results_tab[[#This Row],[Best 4 Score]],[Best 4 Score])</f>
        <v>#NAME?</v>
      </c>
      <c r="E33" s="88" t="str">
        <f>IF(Results_tab[[#This Row],[Sex]]="M",_xlfn.RANK.EQ(Results_tab[[#This Row],[Best 4 Score]],m4rank),"")</f>
        <v/>
      </c>
      <c r="F33" s="88" t="e">
        <f ca="1">IF(Results_tab[[#This Row],[Sex]]="F",_xlfn.RANK.EQ(Results_tab[[#This Row],[Best 4 Score]],w4rank),"")</f>
        <v>#NAME?</v>
      </c>
      <c r="G33" s="103" t="s">
        <v>267</v>
      </c>
      <c r="H33" s="3" t="s">
        <v>64</v>
      </c>
      <c r="I33" s="28" t="s">
        <v>66</v>
      </c>
      <c r="J33" s="104">
        <f>SUM(Results_tab[[#This Row],[Herts 10K]:[St Albans Parkrun 5K]])</f>
        <v>283</v>
      </c>
      <c r="K33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283</v>
      </c>
      <c r="L33" s="105">
        <f>COUNT(Results_tab[[#This Row],[Herts 10K]:[St Albans Parkrun 5K]])</f>
        <v>3</v>
      </c>
      <c r="M33" s="113"/>
      <c r="N33" s="113"/>
      <c r="O33" s="113"/>
      <c r="P33" s="114">
        <v>93</v>
      </c>
      <c r="Q33" s="115">
        <v>94</v>
      </c>
      <c r="R33" s="113"/>
      <c r="S33" s="116">
        <v>96</v>
      </c>
      <c r="T33" s="89">
        <f t="shared" si="0"/>
        <v>94.333333333333329</v>
      </c>
    </row>
    <row r="34" spans="1:20">
      <c r="A34" s="88">
        <f>RANK(Results_tab[[#This Row],[TOTAL]],[TOTAL])</f>
        <v>30</v>
      </c>
      <c r="B34" s="88" t="e">
        <f ca="1">IF(Results_tab[[#This Row],[Sex]]="M",_xlfn.RANK.EQ(Results_tab[[#This Row],[TOTAL]],mrank),"")</f>
        <v>#NAME?</v>
      </c>
      <c r="C34" s="88" t="str">
        <f>IF(Results_tab[[#This Row],[Sex]]="F",_xlfn.RANK.EQ(Results_tab[[#This Row],[TOTAL]],wrank),"")</f>
        <v/>
      </c>
      <c r="D34" s="88" t="e">
        <f ca="1">_xlfn.RANK.EQ(Results_tab[[#This Row],[Best 4 Score]],[Best 4 Score])</f>
        <v>#NAME?</v>
      </c>
      <c r="E34" s="88" t="e">
        <f ca="1">IF(Results_tab[[#This Row],[Sex]]="M",_xlfn.RANK.EQ(Results_tab[[#This Row],[Best 4 Score]],m4rank),"")</f>
        <v>#NAME?</v>
      </c>
      <c r="F34" s="88" t="str">
        <f>IF(Results_tab[[#This Row],[Sex]]="F",_xlfn.RANK.EQ(Results_tab[[#This Row],[Best 4 Score]],w4rank),"")</f>
        <v/>
      </c>
      <c r="G34" s="103" t="s">
        <v>81</v>
      </c>
      <c r="H34" s="3" t="s">
        <v>63</v>
      </c>
      <c r="I34" s="28" t="s">
        <v>65</v>
      </c>
      <c r="J34" s="104">
        <f>SUM(Results_tab[[#This Row],[Herts 10K]:[St Albans Parkrun 5K]])</f>
        <v>280</v>
      </c>
      <c r="K34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280</v>
      </c>
      <c r="L34" s="105">
        <f>COUNT(Results_tab[[#This Row],[Herts 10K]:[St Albans Parkrun 5K]])</f>
        <v>3</v>
      </c>
      <c r="M34" s="113"/>
      <c r="N34" s="113"/>
      <c r="O34" s="113"/>
      <c r="P34" s="114">
        <v>92</v>
      </c>
      <c r="Q34" s="115">
        <v>92</v>
      </c>
      <c r="R34" s="113"/>
      <c r="S34" s="116">
        <v>96</v>
      </c>
      <c r="T34" s="89">
        <f t="shared" si="0"/>
        <v>93.333333333333329</v>
      </c>
    </row>
    <row r="35" spans="1:20">
      <c r="A35" s="88">
        <f>RANK(Results_tab[[#This Row],[TOTAL]],[TOTAL])</f>
        <v>31</v>
      </c>
      <c r="B35" s="88" t="str">
        <f>IF(Results_tab[[#This Row],[Sex]]="M",_xlfn.RANK.EQ(Results_tab[[#This Row],[TOTAL]],mrank),"")</f>
        <v/>
      </c>
      <c r="C35" s="88" t="e">
        <f ca="1">IF(Results_tab[[#This Row],[Sex]]="F",_xlfn.RANK.EQ(Results_tab[[#This Row],[TOTAL]],wrank),"")</f>
        <v>#NAME?</v>
      </c>
      <c r="D35" s="88" t="e">
        <f ca="1">_xlfn.RANK.EQ(Results_tab[[#This Row],[Best 4 Score]],[Best 4 Score])</f>
        <v>#NAME?</v>
      </c>
      <c r="E35" s="88" t="str">
        <f>IF(Results_tab[[#This Row],[Sex]]="M",_xlfn.RANK.EQ(Results_tab[[#This Row],[Best 4 Score]],m4rank),"")</f>
        <v/>
      </c>
      <c r="F35" s="88" t="e">
        <f ca="1">IF(Results_tab[[#This Row],[Sex]]="F",_xlfn.RANK.EQ(Results_tab[[#This Row],[Best 4 Score]],w4rank),"")</f>
        <v>#NAME?</v>
      </c>
      <c r="G35" s="103" t="s">
        <v>30</v>
      </c>
      <c r="H35" s="3" t="s">
        <v>64</v>
      </c>
      <c r="I35" s="28" t="s">
        <v>359</v>
      </c>
      <c r="J35" s="104">
        <f>SUM(Results_tab[[#This Row],[Herts 10K]:[St Albans Parkrun 5K]])</f>
        <v>268</v>
      </c>
      <c r="K35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268</v>
      </c>
      <c r="L35" s="105">
        <f>COUNT(Results_tab[[#This Row],[Herts 10K]:[St Albans Parkrun 5K]])</f>
        <v>3</v>
      </c>
      <c r="M35" s="114">
        <v>87</v>
      </c>
      <c r="N35" s="114">
        <v>91</v>
      </c>
      <c r="O35" s="113"/>
      <c r="P35" s="113"/>
      <c r="Q35" s="115">
        <v>90</v>
      </c>
      <c r="R35" s="113"/>
      <c r="S35" s="117"/>
      <c r="T35" s="89">
        <f t="shared" si="0"/>
        <v>89.333333333333329</v>
      </c>
    </row>
    <row r="36" spans="1:20">
      <c r="A36" s="88">
        <f>RANK(Results_tab[[#This Row],[TOTAL]],[TOTAL])</f>
        <v>32</v>
      </c>
      <c r="B36" s="88" t="e">
        <f ca="1">IF(Results_tab[[#This Row],[Sex]]="M",_xlfn.RANK.EQ(Results_tab[[#This Row],[TOTAL]],mrank),"")</f>
        <v>#NAME?</v>
      </c>
      <c r="C36" s="88" t="str">
        <f>IF(Results_tab[[#This Row],[Sex]]="F",_xlfn.RANK.EQ(Results_tab[[#This Row],[TOTAL]],wrank),"")</f>
        <v/>
      </c>
      <c r="D36" s="88" t="e">
        <f ca="1">_xlfn.RANK.EQ(Results_tab[[#This Row],[Best 4 Score]],[Best 4 Score])</f>
        <v>#NAME?</v>
      </c>
      <c r="E36" s="88" t="e">
        <f ca="1">IF(Results_tab[[#This Row],[Sex]]="M",_xlfn.RANK.EQ(Results_tab[[#This Row],[Best 4 Score]],m4rank),"")</f>
        <v>#NAME?</v>
      </c>
      <c r="F36" s="88" t="str">
        <f>IF(Results_tab[[#This Row],[Sex]]="F",_xlfn.RANK.EQ(Results_tab[[#This Row],[Best 4 Score]],w4rank),"")</f>
        <v/>
      </c>
      <c r="G36" s="103" t="s">
        <v>13</v>
      </c>
      <c r="H36" s="3" t="s">
        <v>63</v>
      </c>
      <c r="I36" s="28" t="s">
        <v>69</v>
      </c>
      <c r="J36" s="104">
        <f>SUM(Results_tab[[#This Row],[Herts 10K]:[St Albans Parkrun 5K]])</f>
        <v>265</v>
      </c>
      <c r="K36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265</v>
      </c>
      <c r="L36" s="105">
        <f>COUNT(Results_tab[[#This Row],[Herts 10K]:[St Albans Parkrun 5K]])</f>
        <v>3</v>
      </c>
      <c r="M36" s="114">
        <v>83</v>
      </c>
      <c r="N36" s="113"/>
      <c r="O36" s="113"/>
      <c r="P36" s="113"/>
      <c r="Q36" s="113"/>
      <c r="R36" s="115">
        <v>96</v>
      </c>
      <c r="S36" s="116">
        <v>86</v>
      </c>
      <c r="T36" s="89">
        <f t="shared" si="0"/>
        <v>88.333333333333329</v>
      </c>
    </row>
    <row r="37" spans="1:20">
      <c r="A37" s="88">
        <f>RANK(Results_tab[[#This Row],[TOTAL]],[TOTAL])</f>
        <v>33</v>
      </c>
      <c r="B37" s="88" t="e">
        <f ca="1">IF(Results_tab[[#This Row],[Sex]]="M",_xlfn.RANK.EQ(Results_tab[[#This Row],[TOTAL]],mrank),"")</f>
        <v>#NAME?</v>
      </c>
      <c r="C37" s="88" t="str">
        <f>IF(Results_tab[[#This Row],[Sex]]="F",_xlfn.RANK.EQ(Results_tab[[#This Row],[TOTAL]],wrank),"")</f>
        <v/>
      </c>
      <c r="D37" s="88" t="e">
        <f ca="1">_xlfn.RANK.EQ(Results_tab[[#This Row],[Best 4 Score]],[Best 4 Score])</f>
        <v>#NAME?</v>
      </c>
      <c r="E37" s="88" t="e">
        <f ca="1">IF(Results_tab[[#This Row],[Sex]]="M",_xlfn.RANK.EQ(Results_tab[[#This Row],[Best 4 Score]],m4rank),"")</f>
        <v>#NAME?</v>
      </c>
      <c r="F37" s="88" t="str">
        <f>IF(Results_tab[[#This Row],[Sex]]="F",_xlfn.RANK.EQ(Results_tab[[#This Row],[Best 4 Score]],w4rank),"")</f>
        <v/>
      </c>
      <c r="G37" s="103" t="s">
        <v>14</v>
      </c>
      <c r="H37" s="3" t="s">
        <v>63</v>
      </c>
      <c r="I37" s="28" t="s">
        <v>69</v>
      </c>
      <c r="J37" s="104">
        <f>SUM(Results_tab[[#This Row],[Herts 10K]:[St Albans Parkrun 5K]])</f>
        <v>255</v>
      </c>
      <c r="K37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255</v>
      </c>
      <c r="L37" s="105">
        <f>COUNT(Results_tab[[#This Row],[Herts 10K]:[St Albans Parkrun 5K]])</f>
        <v>3</v>
      </c>
      <c r="M37" s="114">
        <v>77</v>
      </c>
      <c r="N37" s="113"/>
      <c r="O37" s="113"/>
      <c r="P37" s="113"/>
      <c r="Q37" s="113"/>
      <c r="R37" s="115">
        <v>91</v>
      </c>
      <c r="S37" s="116">
        <v>87</v>
      </c>
      <c r="T37" s="89">
        <f t="shared" ref="T37:T68" si="1">AVERAGE(M37:S37)</f>
        <v>85</v>
      </c>
    </row>
    <row r="38" spans="1:20">
      <c r="A38" s="88">
        <f>RANK(Results_tab[[#This Row],[TOTAL]],[TOTAL])</f>
        <v>34</v>
      </c>
      <c r="B38" s="88" t="e">
        <f ca="1">IF(Results_tab[[#This Row],[Sex]]="M",_xlfn.RANK.EQ(Results_tab[[#This Row],[TOTAL]],mrank),"")</f>
        <v>#NAME?</v>
      </c>
      <c r="C38" s="88" t="str">
        <f>IF(Results_tab[[#This Row],[Sex]]="F",_xlfn.RANK.EQ(Results_tab[[#This Row],[TOTAL]],wrank),"")</f>
        <v/>
      </c>
      <c r="D38" s="88" t="e">
        <f ca="1">_xlfn.RANK.EQ(Results_tab[[#This Row],[Best 4 Score]],[Best 4 Score])</f>
        <v>#NAME?</v>
      </c>
      <c r="E38" s="88" t="e">
        <f ca="1">IF(Results_tab[[#This Row],[Sex]]="M",_xlfn.RANK.EQ(Results_tab[[#This Row],[Best 4 Score]],m4rank),"")</f>
        <v>#NAME?</v>
      </c>
      <c r="F38" s="88" t="str">
        <f>IF(Results_tab[[#This Row],[Sex]]="F",_xlfn.RANK.EQ(Results_tab[[#This Row],[Best 4 Score]],w4rank),"")</f>
        <v/>
      </c>
      <c r="G38" s="103" t="s">
        <v>84</v>
      </c>
      <c r="H38" s="3" t="s">
        <v>63</v>
      </c>
      <c r="I38" s="28" t="s">
        <v>70</v>
      </c>
      <c r="J38" s="104">
        <f>SUM(Results_tab[[#This Row],[Herts 10K]:[St Albans Parkrun 5K]])</f>
        <v>253</v>
      </c>
      <c r="K38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253</v>
      </c>
      <c r="L38" s="105">
        <f>COUNT(Results_tab[[#This Row],[Herts 10K]:[St Albans Parkrun 5K]])</f>
        <v>3</v>
      </c>
      <c r="M38" s="114">
        <v>81</v>
      </c>
      <c r="N38" s="114">
        <v>87</v>
      </c>
      <c r="O38" s="113"/>
      <c r="P38" s="113"/>
      <c r="Q38" s="113"/>
      <c r="R38" s="113"/>
      <c r="S38" s="116">
        <v>85</v>
      </c>
      <c r="T38" s="89">
        <f t="shared" si="1"/>
        <v>84.333333333333329</v>
      </c>
    </row>
    <row r="39" spans="1:20">
      <c r="A39" s="88">
        <f>RANK(Results_tab[[#This Row],[TOTAL]],[TOTAL])</f>
        <v>35</v>
      </c>
      <c r="B39" s="88" t="e">
        <f ca="1">IF(Results_tab[[#This Row],[Sex]]="M",_xlfn.RANK.EQ(Results_tab[[#This Row],[TOTAL]],mrank),"")</f>
        <v>#NAME?</v>
      </c>
      <c r="C39" s="88" t="str">
        <f>IF(Results_tab[[#This Row],[Sex]]="F",_xlfn.RANK.EQ(Results_tab[[#This Row],[TOTAL]],wrank),"")</f>
        <v/>
      </c>
      <c r="D39" s="88" t="e">
        <f ca="1">_xlfn.RANK.EQ(Results_tab[[#This Row],[Best 4 Score]],[Best 4 Score])</f>
        <v>#NAME?</v>
      </c>
      <c r="E39" s="88" t="e">
        <f ca="1">IF(Results_tab[[#This Row],[Sex]]="M",_xlfn.RANK.EQ(Results_tab[[#This Row],[Best 4 Score]],m4rank),"")</f>
        <v>#NAME?</v>
      </c>
      <c r="F39" s="88" t="str">
        <f>IF(Results_tab[[#This Row],[Sex]]="F",_xlfn.RANK.EQ(Results_tab[[#This Row],[Best 4 Score]],w4rank),"")</f>
        <v/>
      </c>
      <c r="G39" s="103" t="s">
        <v>28</v>
      </c>
      <c r="H39" s="3" t="s">
        <v>63</v>
      </c>
      <c r="I39" s="28" t="s">
        <v>65</v>
      </c>
      <c r="J39" s="104">
        <f>SUM(Results_tab[[#This Row],[Herts 10K]:[St Albans Parkrun 5K]])</f>
        <v>237</v>
      </c>
      <c r="K39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237</v>
      </c>
      <c r="L39" s="105">
        <f>COUNT(Results_tab[[#This Row],[Herts 10K]:[St Albans Parkrun 5K]])</f>
        <v>3</v>
      </c>
      <c r="M39" s="114">
        <v>74</v>
      </c>
      <c r="N39" s="113"/>
      <c r="O39" s="113"/>
      <c r="P39" s="114">
        <v>82</v>
      </c>
      <c r="Q39" s="113"/>
      <c r="R39" s="113"/>
      <c r="S39" s="116">
        <v>81</v>
      </c>
      <c r="T39" s="89">
        <f t="shared" si="1"/>
        <v>79</v>
      </c>
    </row>
    <row r="40" spans="1:20">
      <c r="A40" s="88">
        <f>RANK(Results_tab[[#This Row],[TOTAL]],[TOTAL])</f>
        <v>36</v>
      </c>
      <c r="B40" s="88" t="e">
        <f ca="1">IF(Results_tab[[#This Row],[Sex]]="M",_xlfn.RANK.EQ(Results_tab[[#This Row],[TOTAL]],mrank),"")</f>
        <v>#NAME?</v>
      </c>
      <c r="C40" s="88" t="str">
        <f>IF(Results_tab[[#This Row],[Sex]]="F",_xlfn.RANK.EQ(Results_tab[[#This Row],[TOTAL]],wrank),"")</f>
        <v/>
      </c>
      <c r="D40" s="88" t="e">
        <f ca="1">_xlfn.RANK.EQ(Results_tab[[#This Row],[Best 4 Score]],[Best 4 Score])</f>
        <v>#NAME?</v>
      </c>
      <c r="E40" s="88" t="e">
        <f ca="1">IF(Results_tab[[#This Row],[Sex]]="M",_xlfn.RANK.EQ(Results_tab[[#This Row],[Best 4 Score]],m4rank),"")</f>
        <v>#NAME?</v>
      </c>
      <c r="F40" s="88" t="str">
        <f>IF(Results_tab[[#This Row],[Sex]]="F",_xlfn.RANK.EQ(Results_tab[[#This Row],[Best 4 Score]],w4rank),"")</f>
        <v/>
      </c>
      <c r="G40" s="103" t="s">
        <v>104</v>
      </c>
      <c r="H40" s="3" t="s">
        <v>63</v>
      </c>
      <c r="I40" s="28" t="s">
        <v>71</v>
      </c>
      <c r="J40" s="104">
        <f>SUM(Results_tab[[#This Row],[Herts 10K]:[St Albans Parkrun 5K]])</f>
        <v>230</v>
      </c>
      <c r="K40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230</v>
      </c>
      <c r="L40" s="105">
        <f>COUNT(Results_tab[[#This Row],[Herts 10K]:[St Albans Parkrun 5K]])</f>
        <v>3</v>
      </c>
      <c r="M40" s="114">
        <v>69</v>
      </c>
      <c r="N40" s="114">
        <v>82</v>
      </c>
      <c r="O40" s="113"/>
      <c r="P40" s="114">
        <v>79</v>
      </c>
      <c r="Q40" s="113"/>
      <c r="R40" s="113"/>
      <c r="S40" s="117"/>
      <c r="T40" s="89">
        <f t="shared" si="1"/>
        <v>76.666666666666671</v>
      </c>
    </row>
    <row r="41" spans="1:20">
      <c r="A41" s="88">
        <f>RANK(Results_tab[[#This Row],[TOTAL]],[TOTAL])</f>
        <v>37</v>
      </c>
      <c r="B41" s="88" t="e">
        <f ca="1">IF(Results_tab[[#This Row],[Sex]]="M",_xlfn.RANK.EQ(Results_tab[[#This Row],[TOTAL]],mrank),"")</f>
        <v>#NAME?</v>
      </c>
      <c r="C41" s="88" t="str">
        <f>IF(Results_tab[[#This Row],[Sex]]="F",_xlfn.RANK.EQ(Results_tab[[#This Row],[TOTAL]],wrank),"")</f>
        <v/>
      </c>
      <c r="D41" s="88" t="e">
        <f ca="1">_xlfn.RANK.EQ(Results_tab[[#This Row],[Best 4 Score]],[Best 4 Score])</f>
        <v>#NAME?</v>
      </c>
      <c r="E41" s="88" t="e">
        <f ca="1">IF(Results_tab[[#This Row],[Sex]]="M",_xlfn.RANK.EQ(Results_tab[[#This Row],[Best 4 Score]],m4rank),"")</f>
        <v>#NAME?</v>
      </c>
      <c r="F41" s="88" t="str">
        <f>IF(Results_tab[[#This Row],[Sex]]="F",_xlfn.RANK.EQ(Results_tab[[#This Row],[Best 4 Score]],w4rank),"")</f>
        <v/>
      </c>
      <c r="G41" s="103" t="s">
        <v>38</v>
      </c>
      <c r="H41" s="3" t="s">
        <v>63</v>
      </c>
      <c r="I41" s="28" t="s">
        <v>69</v>
      </c>
      <c r="J41" s="104">
        <f>SUM(Results_tab[[#This Row],[Herts 10K]:[St Albans Parkrun 5K]])</f>
        <v>198</v>
      </c>
      <c r="K41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198</v>
      </c>
      <c r="L41" s="105">
        <f>COUNT(Results_tab[[#This Row],[Herts 10K]:[St Albans Parkrun 5K]])</f>
        <v>2</v>
      </c>
      <c r="M41" s="114">
        <v>99</v>
      </c>
      <c r="N41" s="113"/>
      <c r="O41" s="113"/>
      <c r="P41" s="113"/>
      <c r="Q41" s="113"/>
      <c r="R41" s="115">
        <v>99</v>
      </c>
      <c r="S41" s="117"/>
      <c r="T41" s="89">
        <f t="shared" si="1"/>
        <v>99</v>
      </c>
    </row>
    <row r="42" spans="1:20">
      <c r="A42" s="88">
        <f>RANK(Results_tab[[#This Row],[TOTAL]],[TOTAL])</f>
        <v>38</v>
      </c>
      <c r="B42" s="88" t="e">
        <f ca="1">IF(Results_tab[[#This Row],[Sex]]="M",_xlfn.RANK.EQ(Results_tab[[#This Row],[TOTAL]],mrank),"")</f>
        <v>#NAME?</v>
      </c>
      <c r="C42" s="88" t="str">
        <f>IF(Results_tab[[#This Row],[Sex]]="F",_xlfn.RANK.EQ(Results_tab[[#This Row],[TOTAL]],wrank),"")</f>
        <v/>
      </c>
      <c r="D42" s="88" t="e">
        <f ca="1">_xlfn.RANK.EQ(Results_tab[[#This Row],[Best 4 Score]],[Best 4 Score])</f>
        <v>#NAME?</v>
      </c>
      <c r="E42" s="88" t="e">
        <f ca="1">IF(Results_tab[[#This Row],[Sex]]="M",_xlfn.RANK.EQ(Results_tab[[#This Row],[Best 4 Score]],m4rank),"")</f>
        <v>#NAME?</v>
      </c>
      <c r="F42" s="88" t="str">
        <f>IF(Results_tab[[#This Row],[Sex]]="F",_xlfn.RANK.EQ(Results_tab[[#This Row],[Best 4 Score]],w4rank),"")</f>
        <v/>
      </c>
      <c r="G42" s="103" t="s">
        <v>129</v>
      </c>
      <c r="H42" s="3" t="s">
        <v>63</v>
      </c>
      <c r="I42" s="28" t="s">
        <v>65</v>
      </c>
      <c r="J42" s="104">
        <f>SUM(Results_tab[[#This Row],[Herts 10K]:[St Albans Parkrun 5K]])</f>
        <v>194</v>
      </c>
      <c r="K42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194</v>
      </c>
      <c r="L42" s="105">
        <f>COUNT(Results_tab[[#This Row],[Herts 10K]:[St Albans Parkrun 5K]])</f>
        <v>2</v>
      </c>
      <c r="M42" s="114">
        <v>96</v>
      </c>
      <c r="N42" s="113"/>
      <c r="O42" s="113"/>
      <c r="P42" s="114">
        <v>98</v>
      </c>
      <c r="Q42" s="113"/>
      <c r="R42" s="113"/>
      <c r="S42" s="117"/>
      <c r="T42" s="89">
        <f t="shared" si="1"/>
        <v>97</v>
      </c>
    </row>
    <row r="43" spans="1:20">
      <c r="A43" s="88">
        <f>RANK(Results_tab[[#This Row],[TOTAL]],[TOTAL])</f>
        <v>39</v>
      </c>
      <c r="B43" s="88" t="str">
        <f>IF(Results_tab[[#This Row],[Sex]]="M",_xlfn.RANK.EQ(Results_tab[[#This Row],[TOTAL]],mrank),"")</f>
        <v/>
      </c>
      <c r="C43" s="88" t="e">
        <f ca="1">IF(Results_tab[[#This Row],[Sex]]="F",_xlfn.RANK.EQ(Results_tab[[#This Row],[TOTAL]],wrank),"")</f>
        <v>#NAME?</v>
      </c>
      <c r="D43" s="88" t="e">
        <f ca="1">_xlfn.RANK.EQ(Results_tab[[#This Row],[Best 4 Score]],[Best 4 Score])</f>
        <v>#NAME?</v>
      </c>
      <c r="E43" s="88" t="str">
        <f>IF(Results_tab[[#This Row],[Sex]]="M",_xlfn.RANK.EQ(Results_tab[[#This Row],[Best 4 Score]],m4rank),"")</f>
        <v/>
      </c>
      <c r="F43" s="88" t="e">
        <f ca="1">IF(Results_tab[[#This Row],[Sex]]="F",_xlfn.RANK.EQ(Results_tab[[#This Row],[Best 4 Score]],w4rank),"")</f>
        <v>#NAME?</v>
      </c>
      <c r="G43" s="103" t="s">
        <v>24</v>
      </c>
      <c r="H43" s="3" t="s">
        <v>64</v>
      </c>
      <c r="I43" s="28" t="s">
        <v>99</v>
      </c>
      <c r="J43" s="104">
        <f>SUM(Results_tab[[#This Row],[Herts 10K]:[St Albans Parkrun 5K]])</f>
        <v>188</v>
      </c>
      <c r="K43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188</v>
      </c>
      <c r="L43" s="105">
        <f>COUNT(Results_tab[[#This Row],[Herts 10K]:[St Albans Parkrun 5K]])</f>
        <v>2</v>
      </c>
      <c r="M43" s="114">
        <v>94</v>
      </c>
      <c r="N43" s="113"/>
      <c r="O43" s="113"/>
      <c r="P43" s="113"/>
      <c r="Q43" s="113"/>
      <c r="R43" s="115">
        <v>94</v>
      </c>
      <c r="S43" s="117"/>
      <c r="T43" s="89">
        <f t="shared" si="1"/>
        <v>94</v>
      </c>
    </row>
    <row r="44" spans="1:20">
      <c r="A44" s="88">
        <f>RANK(Results_tab[[#This Row],[TOTAL]],[TOTAL])</f>
        <v>39</v>
      </c>
      <c r="B44" s="88" t="str">
        <f>IF(Results_tab[[#This Row],[Sex]]="M",_xlfn.RANK.EQ(Results_tab[[#This Row],[TOTAL]],mrank),"")</f>
        <v/>
      </c>
      <c r="C44" s="88" t="e">
        <f ca="1">IF(Results_tab[[#This Row],[Sex]]="F",_xlfn.RANK.EQ(Results_tab[[#This Row],[TOTAL]],wrank),"")</f>
        <v>#NAME?</v>
      </c>
      <c r="D44" s="88" t="e">
        <f ca="1">_xlfn.RANK.EQ(Results_tab[[#This Row],[Best 4 Score]],[Best 4 Score])</f>
        <v>#NAME?</v>
      </c>
      <c r="E44" s="88" t="str">
        <f>IF(Results_tab[[#This Row],[Sex]]="M",_xlfn.RANK.EQ(Results_tab[[#This Row],[Best 4 Score]],m4rank),"")</f>
        <v/>
      </c>
      <c r="F44" s="88" t="e">
        <f ca="1">IF(Results_tab[[#This Row],[Sex]]="F",_xlfn.RANK.EQ(Results_tab[[#This Row],[Best 4 Score]],w4rank),"")</f>
        <v>#NAME?</v>
      </c>
      <c r="G44" s="103" t="s">
        <v>21</v>
      </c>
      <c r="H44" s="3" t="s">
        <v>64</v>
      </c>
      <c r="I44" s="28" t="s">
        <v>66</v>
      </c>
      <c r="J44" s="104">
        <f>SUM(Results_tab[[#This Row],[Herts 10K]:[St Albans Parkrun 5K]])</f>
        <v>188</v>
      </c>
      <c r="K44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188</v>
      </c>
      <c r="L44" s="105">
        <f>COUNT(Results_tab[[#This Row],[Herts 10K]:[St Albans Parkrun 5K]])</f>
        <v>2</v>
      </c>
      <c r="M44" s="113"/>
      <c r="N44" s="113"/>
      <c r="O44" s="113"/>
      <c r="P44" s="113"/>
      <c r="Q44" s="115">
        <v>93</v>
      </c>
      <c r="R44" s="115">
        <v>95</v>
      </c>
      <c r="S44" s="117"/>
      <c r="T44" s="89">
        <f t="shared" si="1"/>
        <v>94</v>
      </c>
    </row>
    <row r="45" spans="1:20">
      <c r="A45" s="88">
        <f>RANK(Results_tab[[#This Row],[TOTAL]],[TOTAL])</f>
        <v>41</v>
      </c>
      <c r="B45" s="88" t="str">
        <f>IF(Results_tab[[#This Row],[Sex]]="M",_xlfn.RANK.EQ(Results_tab[[#This Row],[TOTAL]],mrank),"")</f>
        <v/>
      </c>
      <c r="C45" s="88" t="e">
        <f ca="1">IF(Results_tab[[#This Row],[Sex]]="F",_xlfn.RANK.EQ(Results_tab[[#This Row],[TOTAL]],wrank),"")</f>
        <v>#NAME?</v>
      </c>
      <c r="D45" s="88" t="e">
        <f ca="1">_xlfn.RANK.EQ(Results_tab[[#This Row],[Best 4 Score]],[Best 4 Score])</f>
        <v>#NAME?</v>
      </c>
      <c r="E45" s="88" t="str">
        <f>IF(Results_tab[[#This Row],[Sex]]="M",_xlfn.RANK.EQ(Results_tab[[#This Row],[Best 4 Score]],m4rank),"")</f>
        <v/>
      </c>
      <c r="F45" s="88" t="e">
        <f ca="1">IF(Results_tab[[#This Row],[Sex]]="F",_xlfn.RANK.EQ(Results_tab[[#This Row],[Best 4 Score]],w4rank),"")</f>
        <v>#NAME?</v>
      </c>
      <c r="G45" s="103" t="s">
        <v>137</v>
      </c>
      <c r="H45" s="3" t="s">
        <v>64</v>
      </c>
      <c r="I45" s="28" t="s">
        <v>99</v>
      </c>
      <c r="J45" s="104">
        <f>SUM(Results_tab[[#This Row],[Herts 10K]:[St Albans Parkrun 5K]])</f>
        <v>187</v>
      </c>
      <c r="K45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187</v>
      </c>
      <c r="L45" s="105">
        <f>COUNT(Results_tab[[#This Row],[Herts 10K]:[St Albans Parkrun 5K]])</f>
        <v>2</v>
      </c>
      <c r="M45" s="114">
        <v>93</v>
      </c>
      <c r="N45" s="114">
        <v>94</v>
      </c>
      <c r="O45" s="113"/>
      <c r="P45" s="113"/>
      <c r="Q45" s="113"/>
      <c r="R45" s="113"/>
      <c r="S45" s="117"/>
      <c r="T45" s="89">
        <f t="shared" si="1"/>
        <v>93.5</v>
      </c>
    </row>
    <row r="46" spans="1:20">
      <c r="A46" s="88">
        <f>RANK(Results_tab[[#This Row],[TOTAL]],[TOTAL])</f>
        <v>42</v>
      </c>
      <c r="B46" s="88" t="e">
        <f ca="1">IF(Results_tab[[#This Row],[Sex]]="M",_xlfn.RANK.EQ(Results_tab[[#This Row],[TOTAL]],mrank),"")</f>
        <v>#NAME?</v>
      </c>
      <c r="C46" s="88" t="str">
        <f>IF(Results_tab[[#This Row],[Sex]]="F",_xlfn.RANK.EQ(Results_tab[[#This Row],[TOTAL]],wrank),"")</f>
        <v/>
      </c>
      <c r="D46" s="88" t="e">
        <f ca="1">_xlfn.RANK.EQ(Results_tab[[#This Row],[Best 4 Score]],[Best 4 Score])</f>
        <v>#NAME?</v>
      </c>
      <c r="E46" s="88" t="e">
        <f ca="1">IF(Results_tab[[#This Row],[Sex]]="M",_xlfn.RANK.EQ(Results_tab[[#This Row],[Best 4 Score]],m4rank),"")</f>
        <v>#NAME?</v>
      </c>
      <c r="F46" s="88" t="str">
        <f>IF(Results_tab[[#This Row],[Sex]]="F",_xlfn.RANK.EQ(Results_tab[[#This Row],[Best 4 Score]],w4rank),"")</f>
        <v/>
      </c>
      <c r="G46" s="103" t="s">
        <v>467</v>
      </c>
      <c r="H46" s="3" t="s">
        <v>63</v>
      </c>
      <c r="I46" s="28" t="s">
        <v>69</v>
      </c>
      <c r="J46" s="104">
        <f>SUM(Results_tab[[#This Row],[Herts 10K]:[St Albans Parkrun 5K]])</f>
        <v>183</v>
      </c>
      <c r="K46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183</v>
      </c>
      <c r="L46" s="105">
        <f>COUNT(Results_tab[[#This Row],[Herts 10K]:[St Albans Parkrun 5K]])</f>
        <v>2</v>
      </c>
      <c r="M46" s="113"/>
      <c r="N46" s="113"/>
      <c r="O46" s="113"/>
      <c r="P46" s="114">
        <v>90</v>
      </c>
      <c r="Q46" s="115">
        <v>93</v>
      </c>
      <c r="R46" s="113"/>
      <c r="S46" s="117"/>
      <c r="T46" s="89">
        <f t="shared" si="1"/>
        <v>91.5</v>
      </c>
    </row>
    <row r="47" spans="1:20">
      <c r="A47" s="88">
        <f>RANK(Results_tab[[#This Row],[TOTAL]],[TOTAL])</f>
        <v>43</v>
      </c>
      <c r="B47" s="88" t="str">
        <f>IF(Results_tab[[#This Row],[Sex]]="M",_xlfn.RANK.EQ(Results_tab[[#This Row],[TOTAL]],mrank),"")</f>
        <v/>
      </c>
      <c r="C47" s="88" t="e">
        <f ca="1">IF(Results_tab[[#This Row],[Sex]]="F",_xlfn.RANK.EQ(Results_tab[[#This Row],[TOTAL]],wrank),"")</f>
        <v>#NAME?</v>
      </c>
      <c r="D47" s="88" t="e">
        <f ca="1">_xlfn.RANK.EQ(Results_tab[[#This Row],[Best 4 Score]],[Best 4 Score])</f>
        <v>#NAME?</v>
      </c>
      <c r="E47" s="88" t="str">
        <f>IF(Results_tab[[#This Row],[Sex]]="M",_xlfn.RANK.EQ(Results_tab[[#This Row],[Best 4 Score]],m4rank),"")</f>
        <v/>
      </c>
      <c r="F47" s="88" t="e">
        <f ca="1">IF(Results_tab[[#This Row],[Sex]]="F",_xlfn.RANK.EQ(Results_tab[[#This Row],[Best 4 Score]],w4rank),"")</f>
        <v>#NAME?</v>
      </c>
      <c r="G47" s="103" t="s">
        <v>29</v>
      </c>
      <c r="H47" s="3" t="s">
        <v>64</v>
      </c>
      <c r="I47" s="28" t="s">
        <v>99</v>
      </c>
      <c r="J47" s="104">
        <f>SUM(Results_tab[[#This Row],[Herts 10K]:[St Albans Parkrun 5K]])</f>
        <v>178</v>
      </c>
      <c r="K47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178</v>
      </c>
      <c r="L47" s="105">
        <f>COUNT(Results_tab[[#This Row],[Herts 10K]:[St Albans Parkrun 5K]])</f>
        <v>2</v>
      </c>
      <c r="M47" s="114">
        <v>88</v>
      </c>
      <c r="N47" s="114">
        <v>90</v>
      </c>
      <c r="O47" s="113"/>
      <c r="P47" s="113"/>
      <c r="Q47" s="113"/>
      <c r="R47" s="113"/>
      <c r="S47" s="117"/>
      <c r="T47" s="89">
        <f t="shared" si="1"/>
        <v>89</v>
      </c>
    </row>
    <row r="48" spans="1:20">
      <c r="A48" s="88">
        <f>RANK(Results_tab[[#This Row],[TOTAL]],[TOTAL])</f>
        <v>43</v>
      </c>
      <c r="B48" s="88" t="str">
        <f>IF(Results_tab[[#This Row],[Sex]]="M",_xlfn.RANK.EQ(Results_tab[[#This Row],[TOTAL]],mrank),"")</f>
        <v/>
      </c>
      <c r="C48" s="88" t="e">
        <f ca="1">IF(Results_tab[[#This Row],[Sex]]="F",_xlfn.RANK.EQ(Results_tab[[#This Row],[TOTAL]],wrank),"")</f>
        <v>#NAME?</v>
      </c>
      <c r="D48" s="88" t="e">
        <f ca="1">_xlfn.RANK.EQ(Results_tab[[#This Row],[Best 4 Score]],[Best 4 Score])</f>
        <v>#NAME?</v>
      </c>
      <c r="E48" s="88" t="str">
        <f>IF(Results_tab[[#This Row],[Sex]]="M",_xlfn.RANK.EQ(Results_tab[[#This Row],[Best 4 Score]],m4rank),"")</f>
        <v/>
      </c>
      <c r="F48" s="88" t="e">
        <f ca="1">IF(Results_tab[[#This Row],[Sex]]="F",_xlfn.RANK.EQ(Results_tab[[#This Row],[Best 4 Score]],w4rank),"")</f>
        <v>#NAME?</v>
      </c>
      <c r="G48" s="103" t="s">
        <v>116</v>
      </c>
      <c r="H48" s="3" t="s">
        <v>64</v>
      </c>
      <c r="I48" s="28" t="s">
        <v>99</v>
      </c>
      <c r="J48" s="104">
        <f>SUM(Results_tab[[#This Row],[Herts 10K]:[St Albans Parkrun 5K]])</f>
        <v>178</v>
      </c>
      <c r="K48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178</v>
      </c>
      <c r="L48" s="105">
        <f>COUNT(Results_tab[[#This Row],[Herts 10K]:[St Albans Parkrun 5K]])</f>
        <v>2</v>
      </c>
      <c r="M48" s="114">
        <v>86</v>
      </c>
      <c r="N48" s="113"/>
      <c r="O48" s="113"/>
      <c r="P48" s="113"/>
      <c r="Q48" s="113"/>
      <c r="R48" s="115">
        <v>92</v>
      </c>
      <c r="S48" s="117"/>
      <c r="T48" s="89">
        <f t="shared" si="1"/>
        <v>89</v>
      </c>
    </row>
    <row r="49" spans="1:20">
      <c r="A49" s="88">
        <f>RANK(Results_tab[[#This Row],[TOTAL]],[TOTAL])</f>
        <v>45</v>
      </c>
      <c r="B49" s="88" t="str">
        <f>IF(Results_tab[[#This Row],[Sex]]="M",_xlfn.RANK.EQ(Results_tab[[#This Row],[TOTAL]],mrank),"")</f>
        <v/>
      </c>
      <c r="C49" s="88" t="e">
        <f ca="1">IF(Results_tab[[#This Row],[Sex]]="F",_xlfn.RANK.EQ(Results_tab[[#This Row],[TOTAL]],wrank),"")</f>
        <v>#NAME?</v>
      </c>
      <c r="D49" s="88" t="e">
        <f ca="1">_xlfn.RANK.EQ(Results_tab[[#This Row],[Best 4 Score]],[Best 4 Score])</f>
        <v>#NAME?</v>
      </c>
      <c r="E49" s="88" t="str">
        <f>IF(Results_tab[[#This Row],[Sex]]="M",_xlfn.RANK.EQ(Results_tab[[#This Row],[Best 4 Score]],m4rank),"")</f>
        <v/>
      </c>
      <c r="F49" s="88" t="e">
        <f ca="1">IF(Results_tab[[#This Row],[Sex]]="F",_xlfn.RANK.EQ(Results_tab[[#This Row],[Best 4 Score]],w4rank),"")</f>
        <v>#NAME?</v>
      </c>
      <c r="G49" s="103" t="s">
        <v>136</v>
      </c>
      <c r="H49" s="3" t="s">
        <v>64</v>
      </c>
      <c r="I49" s="28" t="s">
        <v>99</v>
      </c>
      <c r="J49" s="104">
        <f>SUM(Results_tab[[#This Row],[Herts 10K]:[St Albans Parkrun 5K]])</f>
        <v>177</v>
      </c>
      <c r="K49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177</v>
      </c>
      <c r="L49" s="105">
        <f>COUNT(Results_tab[[#This Row],[Herts 10K]:[St Albans Parkrun 5K]])</f>
        <v>2</v>
      </c>
      <c r="M49" s="114">
        <v>85</v>
      </c>
      <c r="N49" s="113"/>
      <c r="O49" s="113"/>
      <c r="P49" s="113"/>
      <c r="Q49" s="113"/>
      <c r="R49" s="113"/>
      <c r="S49" s="116">
        <v>92</v>
      </c>
      <c r="T49" s="89">
        <f t="shared" si="1"/>
        <v>88.5</v>
      </c>
    </row>
    <row r="50" spans="1:20">
      <c r="A50" s="88">
        <f>RANK(Results_tab[[#This Row],[TOTAL]],[TOTAL])</f>
        <v>46</v>
      </c>
      <c r="B50" s="88" t="e">
        <f ca="1">IF(Results_tab[[#This Row],[Sex]]="M",_xlfn.RANK.EQ(Results_tab[[#This Row],[TOTAL]],mrank),"")</f>
        <v>#NAME?</v>
      </c>
      <c r="C50" s="88" t="str">
        <f>IF(Results_tab[[#This Row],[Sex]]="F",_xlfn.RANK.EQ(Results_tab[[#This Row],[TOTAL]],wrank),"")</f>
        <v/>
      </c>
      <c r="D50" s="88" t="e">
        <f ca="1">_xlfn.RANK.EQ(Results_tab[[#This Row],[Best 4 Score]],[Best 4 Score])</f>
        <v>#NAME?</v>
      </c>
      <c r="E50" s="88" t="e">
        <f ca="1">IF(Results_tab[[#This Row],[Sex]]="M",_xlfn.RANK.EQ(Results_tab[[#This Row],[Best 4 Score]],m4rank),"")</f>
        <v>#NAME?</v>
      </c>
      <c r="F50" s="88" t="str">
        <f>IF(Results_tab[[#This Row],[Sex]]="F",_xlfn.RANK.EQ(Results_tab[[#This Row],[Best 4 Score]],w4rank),"")</f>
        <v/>
      </c>
      <c r="G50" s="103" t="s">
        <v>12</v>
      </c>
      <c r="H50" s="3" t="s">
        <v>63</v>
      </c>
      <c r="I50" s="28" t="s">
        <v>65</v>
      </c>
      <c r="J50" s="104">
        <f>SUM(Results_tab[[#This Row],[Herts 10K]:[St Albans Parkrun 5K]])</f>
        <v>176</v>
      </c>
      <c r="K50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176</v>
      </c>
      <c r="L50" s="105">
        <f>COUNT(Results_tab[[#This Row],[Herts 10K]:[St Albans Parkrun 5K]])</f>
        <v>2</v>
      </c>
      <c r="M50" s="113"/>
      <c r="N50" s="114">
        <v>89</v>
      </c>
      <c r="O50" s="113"/>
      <c r="P50" s="114">
        <v>87</v>
      </c>
      <c r="Q50" s="113"/>
      <c r="R50" s="113"/>
      <c r="S50" s="117"/>
      <c r="T50" s="89">
        <f t="shared" si="1"/>
        <v>88</v>
      </c>
    </row>
    <row r="51" spans="1:20">
      <c r="A51" s="88">
        <f>RANK(Results_tab[[#This Row],[TOTAL]],[TOTAL])</f>
        <v>47</v>
      </c>
      <c r="B51" s="88" t="e">
        <f ca="1">IF(Results_tab[[#This Row],[Sex]]="M",_xlfn.RANK.EQ(Results_tab[[#This Row],[TOTAL]],mrank),"")</f>
        <v>#NAME?</v>
      </c>
      <c r="C51" s="88" t="str">
        <f>IF(Results_tab[[#This Row],[Sex]]="F",_xlfn.RANK.EQ(Results_tab[[#This Row],[TOTAL]],wrank),"")</f>
        <v/>
      </c>
      <c r="D51" s="88" t="e">
        <f ca="1">_xlfn.RANK.EQ(Results_tab[[#This Row],[Best 4 Score]],[Best 4 Score])</f>
        <v>#NAME?</v>
      </c>
      <c r="E51" s="88" t="e">
        <f ca="1">IF(Results_tab[[#This Row],[Sex]]="M",_xlfn.RANK.EQ(Results_tab[[#This Row],[Best 4 Score]],m4rank),"")</f>
        <v>#NAME?</v>
      </c>
      <c r="F51" s="88" t="str">
        <f>IF(Results_tab[[#This Row],[Sex]]="F",_xlfn.RANK.EQ(Results_tab[[#This Row],[Best 4 Score]],w4rank),"")</f>
        <v/>
      </c>
      <c r="G51" s="103" t="s">
        <v>475</v>
      </c>
      <c r="H51" s="3" t="s">
        <v>63</v>
      </c>
      <c r="I51" s="28" t="s">
        <v>69</v>
      </c>
      <c r="J51" s="104">
        <f>SUM(Results_tab[[#This Row],[Herts 10K]:[St Albans Parkrun 5K]])</f>
        <v>175</v>
      </c>
      <c r="K51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175</v>
      </c>
      <c r="L51" s="105">
        <f>COUNT(Results_tab[[#This Row],[Herts 10K]:[St Albans Parkrun 5K]])</f>
        <v>2</v>
      </c>
      <c r="M51" s="113"/>
      <c r="N51" s="113"/>
      <c r="O51" s="113"/>
      <c r="P51" s="114">
        <v>88</v>
      </c>
      <c r="Q51" s="115">
        <v>87</v>
      </c>
      <c r="R51" s="113"/>
      <c r="S51" s="117"/>
      <c r="T51" s="89">
        <f t="shared" si="1"/>
        <v>87.5</v>
      </c>
    </row>
    <row r="52" spans="1:20">
      <c r="A52" s="88">
        <f>RANK(Results_tab[[#This Row],[TOTAL]],[TOTAL])</f>
        <v>48</v>
      </c>
      <c r="B52" s="88" t="str">
        <f>IF(Results_tab[[#This Row],[Sex]]="M",_xlfn.RANK.EQ(Results_tab[[#This Row],[TOTAL]],mrank),"")</f>
        <v/>
      </c>
      <c r="C52" s="88" t="e">
        <f ca="1">IF(Results_tab[[#This Row],[Sex]]="F",_xlfn.RANK.EQ(Results_tab[[#This Row],[TOTAL]],wrank),"")</f>
        <v>#NAME?</v>
      </c>
      <c r="D52" s="88" t="e">
        <f ca="1">_xlfn.RANK.EQ(Results_tab[[#This Row],[Best 4 Score]],[Best 4 Score])</f>
        <v>#NAME?</v>
      </c>
      <c r="E52" s="88" t="str">
        <f>IF(Results_tab[[#This Row],[Sex]]="M",_xlfn.RANK.EQ(Results_tab[[#This Row],[Best 4 Score]],m4rank),"")</f>
        <v/>
      </c>
      <c r="F52" s="88" t="e">
        <f ca="1">IF(Results_tab[[#This Row],[Sex]]="F",_xlfn.RANK.EQ(Results_tab[[#This Row],[Best 4 Score]],w4rank),"")</f>
        <v>#NAME?</v>
      </c>
      <c r="G52" s="103" t="s">
        <v>213</v>
      </c>
      <c r="H52" s="3" t="s">
        <v>64</v>
      </c>
      <c r="I52" s="28" t="s">
        <v>99</v>
      </c>
      <c r="J52" s="104">
        <f>SUM(Results_tab[[#This Row],[Herts 10K]:[St Albans Parkrun 5K]])</f>
        <v>173</v>
      </c>
      <c r="K52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173</v>
      </c>
      <c r="L52" s="105">
        <f>COUNT(Results_tab[[#This Row],[Herts 10K]:[St Albans Parkrun 5K]])</f>
        <v>2</v>
      </c>
      <c r="M52" s="114">
        <v>82</v>
      </c>
      <c r="N52" s="113"/>
      <c r="O52" s="113"/>
      <c r="P52" s="113"/>
      <c r="Q52" s="113"/>
      <c r="R52" s="113"/>
      <c r="S52" s="116">
        <v>91</v>
      </c>
      <c r="T52" s="89">
        <f t="shared" si="1"/>
        <v>86.5</v>
      </c>
    </row>
    <row r="53" spans="1:20">
      <c r="A53" s="88">
        <f>RANK(Results_tab[[#This Row],[TOTAL]],[TOTAL])</f>
        <v>49</v>
      </c>
      <c r="B53" s="88" t="e">
        <f ca="1">IF(Results_tab[[#This Row],[Sex]]="M",_xlfn.RANK.EQ(Results_tab[[#This Row],[TOTAL]],mrank),"")</f>
        <v>#NAME?</v>
      </c>
      <c r="C53" s="88" t="str">
        <f>IF(Results_tab[[#This Row],[Sex]]="F",_xlfn.RANK.EQ(Results_tab[[#This Row],[TOTAL]],wrank),"")</f>
        <v/>
      </c>
      <c r="D53" s="88" t="e">
        <f ca="1">_xlfn.RANK.EQ(Results_tab[[#This Row],[Best 4 Score]],[Best 4 Score])</f>
        <v>#NAME?</v>
      </c>
      <c r="E53" s="88" t="e">
        <f ca="1">IF(Results_tab[[#This Row],[Sex]]="M",_xlfn.RANK.EQ(Results_tab[[#This Row],[Best 4 Score]],m4rank),"")</f>
        <v>#NAME?</v>
      </c>
      <c r="F53" s="88" t="str">
        <f>IF(Results_tab[[#This Row],[Sex]]="F",_xlfn.RANK.EQ(Results_tab[[#This Row],[Best 4 Score]],w4rank),"")</f>
        <v/>
      </c>
      <c r="G53" s="103" t="s">
        <v>220</v>
      </c>
      <c r="H53" s="3" t="s">
        <v>63</v>
      </c>
      <c r="I53" s="28"/>
      <c r="J53" s="104">
        <f>SUM(Results_tab[[#This Row],[Herts 10K]:[St Albans Parkrun 5K]])</f>
        <v>167</v>
      </c>
      <c r="K53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167</v>
      </c>
      <c r="L53" s="105">
        <f>COUNT(Results_tab[[#This Row],[Herts 10K]:[St Albans Parkrun 5K]])</f>
        <v>2</v>
      </c>
      <c r="M53" s="114">
        <v>84</v>
      </c>
      <c r="N53" s="113"/>
      <c r="O53" s="113"/>
      <c r="P53" s="113"/>
      <c r="Q53" s="115">
        <v>83</v>
      </c>
      <c r="R53" s="113"/>
      <c r="S53" s="117"/>
      <c r="T53" s="89">
        <f t="shared" si="1"/>
        <v>83.5</v>
      </c>
    </row>
    <row r="54" spans="1:20">
      <c r="A54" s="88">
        <f>RANK(Results_tab[[#This Row],[TOTAL]],[TOTAL])</f>
        <v>50</v>
      </c>
      <c r="B54" s="88" t="e">
        <f ca="1">IF(Results_tab[[#This Row],[Sex]]="M",_xlfn.RANK.EQ(Results_tab[[#This Row],[TOTAL]],mrank),"")</f>
        <v>#NAME?</v>
      </c>
      <c r="C54" s="88" t="str">
        <f>IF(Results_tab[[#This Row],[Sex]]="F",_xlfn.RANK.EQ(Results_tab[[#This Row],[TOTAL]],wrank),"")</f>
        <v/>
      </c>
      <c r="D54" s="88" t="e">
        <f ca="1">_xlfn.RANK.EQ(Results_tab[[#This Row],[Best 4 Score]],[Best 4 Score])</f>
        <v>#NAME?</v>
      </c>
      <c r="E54" s="88" t="e">
        <f ca="1">IF(Results_tab[[#This Row],[Sex]]="M",_xlfn.RANK.EQ(Results_tab[[#This Row],[Best 4 Score]],m4rank),"")</f>
        <v>#NAME?</v>
      </c>
      <c r="F54" s="88" t="str">
        <f>IF(Results_tab[[#This Row],[Sex]]="F",_xlfn.RANK.EQ(Results_tab[[#This Row],[Best 4 Score]],w4rank),"")</f>
        <v/>
      </c>
      <c r="G54" s="103" t="s">
        <v>221</v>
      </c>
      <c r="H54" s="3" t="s">
        <v>63</v>
      </c>
      <c r="I54" s="28"/>
      <c r="J54" s="104">
        <f>SUM(Results_tab[[#This Row],[Herts 10K]:[St Albans Parkrun 5K]])</f>
        <v>166</v>
      </c>
      <c r="K54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166</v>
      </c>
      <c r="L54" s="105">
        <f>COUNT(Results_tab[[#This Row],[Herts 10K]:[St Albans Parkrun 5K]])</f>
        <v>2</v>
      </c>
      <c r="M54" s="114">
        <v>82</v>
      </c>
      <c r="N54" s="113"/>
      <c r="O54" s="113"/>
      <c r="P54" s="114">
        <v>84</v>
      </c>
      <c r="Q54" s="113"/>
      <c r="R54" s="113"/>
      <c r="S54" s="117"/>
      <c r="T54" s="89">
        <f t="shared" si="1"/>
        <v>83</v>
      </c>
    </row>
    <row r="55" spans="1:20">
      <c r="A55" s="88">
        <f>RANK(Results_tab[[#This Row],[TOTAL]],[TOTAL])</f>
        <v>51</v>
      </c>
      <c r="B55" s="88" t="e">
        <f ca="1">IF(Results_tab[[#This Row],[Sex]]="M",_xlfn.RANK.EQ(Results_tab[[#This Row],[TOTAL]],mrank),"")</f>
        <v>#NAME?</v>
      </c>
      <c r="C55" s="88" t="str">
        <f>IF(Results_tab[[#This Row],[Sex]]="F",_xlfn.RANK.EQ(Results_tab[[#This Row],[TOTAL]],wrank),"")</f>
        <v/>
      </c>
      <c r="D55" s="88" t="e">
        <f ca="1">_xlfn.RANK.EQ(Results_tab[[#This Row],[Best 4 Score]],[Best 4 Score])</f>
        <v>#NAME?</v>
      </c>
      <c r="E55" s="88" t="e">
        <f ca="1">IF(Results_tab[[#This Row],[Sex]]="M",_xlfn.RANK.EQ(Results_tab[[#This Row],[Best 4 Score]],m4rank),"")</f>
        <v>#NAME?</v>
      </c>
      <c r="F55" s="88" t="str">
        <f>IF(Results_tab[[#This Row],[Sex]]="F",_xlfn.RANK.EQ(Results_tab[[#This Row],[Best 4 Score]],w4rank),"")</f>
        <v/>
      </c>
      <c r="G55" s="103" t="s">
        <v>226</v>
      </c>
      <c r="H55" s="3" t="s">
        <v>63</v>
      </c>
      <c r="I55" s="28" t="s">
        <v>65</v>
      </c>
      <c r="J55" s="104">
        <f>SUM(Results_tab[[#This Row],[Herts 10K]:[St Albans Parkrun 5K]])</f>
        <v>152</v>
      </c>
      <c r="K55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152</v>
      </c>
      <c r="L55" s="105">
        <f>COUNT(Results_tab[[#This Row],[Herts 10K]:[St Albans Parkrun 5K]])</f>
        <v>2</v>
      </c>
      <c r="M55" s="114">
        <v>72</v>
      </c>
      <c r="N55" s="113"/>
      <c r="O55" s="113"/>
      <c r="P55" s="113"/>
      <c r="Q55" s="113"/>
      <c r="R55" s="113"/>
      <c r="S55" s="116">
        <v>80</v>
      </c>
      <c r="T55" s="89">
        <f t="shared" si="1"/>
        <v>76</v>
      </c>
    </row>
    <row r="56" spans="1:20">
      <c r="A56" s="88">
        <f>RANK(Results_tab[[#This Row],[TOTAL]],[TOTAL])</f>
        <v>52</v>
      </c>
      <c r="B56" s="88" t="e">
        <f ca="1">IF(Results_tab[[#This Row],[Sex]]="M",_xlfn.RANK.EQ(Results_tab[[#This Row],[TOTAL]],mrank),"")</f>
        <v>#NAME?</v>
      </c>
      <c r="C56" s="88" t="str">
        <f>IF(Results_tab[[#This Row],[Sex]]="F",_xlfn.RANK.EQ(Results_tab[[#This Row],[TOTAL]],wrank),"")</f>
        <v/>
      </c>
      <c r="D56" s="88" t="e">
        <f ca="1">_xlfn.RANK.EQ(Results_tab[[#This Row],[Best 4 Score]],[Best 4 Score])</f>
        <v>#NAME?</v>
      </c>
      <c r="E56" s="88" t="e">
        <f ca="1">IF(Results_tab[[#This Row],[Sex]]="M",_xlfn.RANK.EQ(Results_tab[[#This Row],[Best 4 Score]],m4rank),"")</f>
        <v>#NAME?</v>
      </c>
      <c r="F56" s="88" t="str">
        <f>IF(Results_tab[[#This Row],[Sex]]="F",_xlfn.RANK.EQ(Results_tab[[#This Row],[Best 4 Score]],w4rank),"")</f>
        <v/>
      </c>
      <c r="G56" s="103" t="s">
        <v>3</v>
      </c>
      <c r="H56" s="3" t="s">
        <v>63</v>
      </c>
      <c r="I56" s="28" t="s">
        <v>281</v>
      </c>
      <c r="J56" s="104">
        <f>SUM(Results_tab[[#This Row],[Herts 10K]:[St Albans Parkrun 5K]])</f>
        <v>99</v>
      </c>
      <c r="K56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99</v>
      </c>
      <c r="L56" s="105">
        <f>COUNT(Results_tab[[#This Row],[Herts 10K]:[St Albans Parkrun 5K]])</f>
        <v>1</v>
      </c>
      <c r="M56" s="113"/>
      <c r="N56" s="113"/>
      <c r="O56" s="113"/>
      <c r="P56" s="113"/>
      <c r="Q56" s="115">
        <v>99</v>
      </c>
      <c r="R56" s="113"/>
      <c r="S56" s="117"/>
      <c r="T56" s="89">
        <f t="shared" si="1"/>
        <v>99</v>
      </c>
    </row>
    <row r="57" spans="1:20">
      <c r="A57" s="88">
        <f>RANK(Results_tab[[#This Row],[TOTAL]],[TOTAL])</f>
        <v>53</v>
      </c>
      <c r="B57" s="88" t="e">
        <f ca="1">IF(Results_tab[[#This Row],[Sex]]="M",_xlfn.RANK.EQ(Results_tab[[#This Row],[TOTAL]],mrank),"")</f>
        <v>#NAME?</v>
      </c>
      <c r="C57" s="88" t="str">
        <f>IF(Results_tab[[#This Row],[Sex]]="F",_xlfn.RANK.EQ(Results_tab[[#This Row],[TOTAL]],wrank),"")</f>
        <v/>
      </c>
      <c r="D57" s="88" t="e">
        <f ca="1">_xlfn.RANK.EQ(Results_tab[[#This Row],[Best 4 Score]],[Best 4 Score])</f>
        <v>#NAME?</v>
      </c>
      <c r="E57" s="88" t="e">
        <f ca="1">IF(Results_tab[[#This Row],[Sex]]="M",_xlfn.RANK.EQ(Results_tab[[#This Row],[Best 4 Score]],m4rank),"")</f>
        <v>#NAME?</v>
      </c>
      <c r="F57" s="88" t="str">
        <f>IF(Results_tab[[#This Row],[Sex]]="F",_xlfn.RANK.EQ(Results_tab[[#This Row],[Best 4 Score]],w4rank),"")</f>
        <v/>
      </c>
      <c r="G57" s="103" t="s">
        <v>121</v>
      </c>
      <c r="H57" s="3" t="s">
        <v>63</v>
      </c>
      <c r="I57" s="28" t="s">
        <v>65</v>
      </c>
      <c r="J57" s="104">
        <f>SUM(Results_tab[[#This Row],[Herts 10K]:[St Albans Parkrun 5K]])</f>
        <v>98</v>
      </c>
      <c r="K57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98</v>
      </c>
      <c r="L57" s="105">
        <f>COUNT(Results_tab[[#This Row],[Herts 10K]:[St Albans Parkrun 5K]])</f>
        <v>1</v>
      </c>
      <c r="M57" s="114">
        <v>98</v>
      </c>
      <c r="N57" s="113"/>
      <c r="O57" s="113"/>
      <c r="P57" s="113"/>
      <c r="Q57" s="113"/>
      <c r="R57" s="113"/>
      <c r="S57" s="117"/>
      <c r="T57" s="89">
        <f t="shared" si="1"/>
        <v>98</v>
      </c>
    </row>
    <row r="58" spans="1:20">
      <c r="A58" s="88">
        <f>RANK(Results_tab[[#This Row],[TOTAL]],[TOTAL])</f>
        <v>54</v>
      </c>
      <c r="B58" s="88" t="str">
        <f>IF(Results_tab[[#This Row],[Sex]]="M",_xlfn.RANK.EQ(Results_tab[[#This Row],[TOTAL]],mrank),"")</f>
        <v/>
      </c>
      <c r="C58" s="88" t="e">
        <f ca="1">IF(Results_tab[[#This Row],[Sex]]="F",_xlfn.RANK.EQ(Results_tab[[#This Row],[TOTAL]],wrank),"")</f>
        <v>#NAME?</v>
      </c>
      <c r="D58" s="88" t="e">
        <f ca="1">_xlfn.RANK.EQ(Results_tab[[#This Row],[Best 4 Score]],[Best 4 Score])</f>
        <v>#NAME?</v>
      </c>
      <c r="E58" s="88" t="str">
        <f>IF(Results_tab[[#This Row],[Sex]]="M",_xlfn.RANK.EQ(Results_tab[[#This Row],[Best 4 Score]],m4rank),"")</f>
        <v/>
      </c>
      <c r="F58" s="88" t="e">
        <f ca="1">IF(Results_tab[[#This Row],[Sex]]="F",_xlfn.RANK.EQ(Results_tab[[#This Row],[Best 4 Score]],w4rank),"")</f>
        <v>#NAME?</v>
      </c>
      <c r="G58" s="103" t="s">
        <v>551</v>
      </c>
      <c r="H58" s="3" t="s">
        <v>64</v>
      </c>
      <c r="I58" s="28" t="s">
        <v>66</v>
      </c>
      <c r="J58" s="104">
        <f>SUM(Results_tab[[#This Row],[Herts 10K]:[St Albans Parkrun 5K]])</f>
        <v>97</v>
      </c>
      <c r="K58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97</v>
      </c>
      <c r="L58" s="105">
        <f>COUNT(Results_tab[[#This Row],[Herts 10K]:[St Albans Parkrun 5K]])</f>
        <v>1</v>
      </c>
      <c r="M58" s="113"/>
      <c r="N58" s="114"/>
      <c r="O58" s="113"/>
      <c r="P58" s="114"/>
      <c r="Q58" s="115">
        <v>97</v>
      </c>
      <c r="R58" s="113"/>
      <c r="S58" s="117"/>
      <c r="T58" s="89">
        <f t="shared" si="1"/>
        <v>97</v>
      </c>
    </row>
    <row r="59" spans="1:20">
      <c r="A59" s="88">
        <f>RANK(Results_tab[[#This Row],[TOTAL]],[TOTAL])</f>
        <v>54</v>
      </c>
      <c r="B59" s="88" t="str">
        <f>IF(Results_tab[[#This Row],[Sex]]="M",_xlfn.RANK.EQ(Results_tab[[#This Row],[TOTAL]],mrank),"")</f>
        <v/>
      </c>
      <c r="C59" s="88" t="e">
        <f ca="1">IF(Results_tab[[#This Row],[Sex]]="F",_xlfn.RANK.EQ(Results_tab[[#This Row],[TOTAL]],wrank),"")</f>
        <v>#NAME?</v>
      </c>
      <c r="D59" s="88" t="e">
        <f ca="1">_xlfn.RANK.EQ(Results_tab[[#This Row],[Best 4 Score]],[Best 4 Score])</f>
        <v>#NAME?</v>
      </c>
      <c r="E59" s="88" t="str">
        <f>IF(Results_tab[[#This Row],[Sex]]="M",_xlfn.RANK.EQ(Results_tab[[#This Row],[Best 4 Score]],m4rank),"")</f>
        <v/>
      </c>
      <c r="F59" s="88" t="e">
        <f ca="1">IF(Results_tab[[#This Row],[Sex]]="F",_xlfn.RANK.EQ(Results_tab[[#This Row],[Best 4 Score]],w4rank),"")</f>
        <v>#NAME?</v>
      </c>
      <c r="G59" s="103" t="s">
        <v>438</v>
      </c>
      <c r="H59" s="3" t="s">
        <v>64</v>
      </c>
      <c r="I59" s="28" t="s">
        <v>99</v>
      </c>
      <c r="J59" s="104">
        <f>SUM(Results_tab[[#This Row],[Herts 10K]:[St Albans Parkrun 5K]])</f>
        <v>97</v>
      </c>
      <c r="K59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97</v>
      </c>
      <c r="L59" s="105">
        <f>COUNT(Results_tab[[#This Row],[Herts 10K]:[St Albans Parkrun 5K]])</f>
        <v>1</v>
      </c>
      <c r="M59" s="113"/>
      <c r="N59" s="113"/>
      <c r="O59" s="113"/>
      <c r="P59" s="114">
        <v>97</v>
      </c>
      <c r="Q59" s="113"/>
      <c r="R59" s="113"/>
      <c r="S59" s="117"/>
      <c r="T59" s="89">
        <f t="shared" si="1"/>
        <v>97</v>
      </c>
    </row>
    <row r="60" spans="1:20">
      <c r="A60" s="88">
        <f>RANK(Results_tab[[#This Row],[TOTAL]],[TOTAL])</f>
        <v>56</v>
      </c>
      <c r="B60" s="88" t="e">
        <f ca="1">IF(Results_tab[[#This Row],[Sex]]="M",_xlfn.RANK.EQ(Results_tab[[#This Row],[TOTAL]],mrank),"")</f>
        <v>#NAME?</v>
      </c>
      <c r="C60" s="88" t="str">
        <f>IF(Results_tab[[#This Row],[Sex]]="F",_xlfn.RANK.EQ(Results_tab[[#This Row],[TOTAL]],wrank),"")</f>
        <v/>
      </c>
      <c r="D60" s="88" t="e">
        <f ca="1">_xlfn.RANK.EQ(Results_tab[[#This Row],[Best 4 Score]],[Best 4 Score])</f>
        <v>#NAME?</v>
      </c>
      <c r="E60" s="88" t="e">
        <f ca="1">IF(Results_tab[[#This Row],[Sex]]="M",_xlfn.RANK.EQ(Results_tab[[#This Row],[Best 4 Score]],m4rank),"")</f>
        <v>#NAME?</v>
      </c>
      <c r="F60" s="88" t="str">
        <f>IF(Results_tab[[#This Row],[Sex]]="F",_xlfn.RANK.EQ(Results_tab[[#This Row],[Best 4 Score]],w4rank),"")</f>
        <v/>
      </c>
      <c r="G60" s="103" t="s">
        <v>39</v>
      </c>
      <c r="H60" s="3" t="s">
        <v>63</v>
      </c>
      <c r="I60" s="28" t="s">
        <v>69</v>
      </c>
      <c r="J60" s="104">
        <f>SUM(Results_tab[[#This Row],[Herts 10K]:[St Albans Parkrun 5K]])</f>
        <v>95</v>
      </c>
      <c r="K60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95</v>
      </c>
      <c r="L60" s="105">
        <f>COUNT(Results_tab[[#This Row],[Herts 10K]:[St Albans Parkrun 5K]])</f>
        <v>1</v>
      </c>
      <c r="M60" s="113"/>
      <c r="N60" s="113"/>
      <c r="O60" s="113"/>
      <c r="P60" s="113"/>
      <c r="Q60" s="113"/>
      <c r="R60" s="113"/>
      <c r="S60" s="116">
        <v>95</v>
      </c>
      <c r="T60" s="89">
        <f t="shared" si="1"/>
        <v>95</v>
      </c>
    </row>
    <row r="61" spans="1:20">
      <c r="A61" s="88">
        <f>RANK(Results_tab[[#This Row],[TOTAL]],[TOTAL])</f>
        <v>57</v>
      </c>
      <c r="B61" s="88" t="e">
        <f ca="1">IF(Results_tab[[#This Row],[Sex]]="M",_xlfn.RANK.EQ(Results_tab[[#This Row],[TOTAL]],mrank),"")</f>
        <v>#NAME?</v>
      </c>
      <c r="C61" s="88" t="str">
        <f>IF(Results_tab[[#This Row],[Sex]]="F",_xlfn.RANK.EQ(Results_tab[[#This Row],[TOTAL]],wrank),"")</f>
        <v/>
      </c>
      <c r="D61" s="88" t="e">
        <f ca="1">_xlfn.RANK.EQ(Results_tab[[#This Row],[Best 4 Score]],[Best 4 Score])</f>
        <v>#NAME?</v>
      </c>
      <c r="E61" s="88" t="e">
        <f ca="1">IF(Results_tab[[#This Row],[Sex]]="M",_xlfn.RANK.EQ(Results_tab[[#This Row],[Best 4 Score]],m4rank),"")</f>
        <v>#NAME?</v>
      </c>
      <c r="F61" s="88" t="str">
        <f>IF(Results_tab[[#This Row],[Sex]]="F",_xlfn.RANK.EQ(Results_tab[[#This Row],[Best 4 Score]],w4rank),"")</f>
        <v/>
      </c>
      <c r="G61" s="103" t="s">
        <v>5</v>
      </c>
      <c r="H61" s="3" t="s">
        <v>63</v>
      </c>
      <c r="I61" s="28" t="s">
        <v>65</v>
      </c>
      <c r="J61" s="104">
        <f>SUM(Results_tab[[#This Row],[Herts 10K]:[St Albans Parkrun 5K]])</f>
        <v>94</v>
      </c>
      <c r="K61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94</v>
      </c>
      <c r="L61" s="105">
        <f>COUNT(Results_tab[[#This Row],[Herts 10K]:[St Albans Parkrun 5K]])</f>
        <v>1</v>
      </c>
      <c r="M61" s="113"/>
      <c r="N61" s="113"/>
      <c r="O61" s="113"/>
      <c r="P61" s="113"/>
      <c r="Q61" s="113"/>
      <c r="R61" s="113"/>
      <c r="S61" s="116">
        <v>94</v>
      </c>
      <c r="T61" s="89">
        <f t="shared" si="1"/>
        <v>94</v>
      </c>
    </row>
    <row r="62" spans="1:20">
      <c r="A62" s="88">
        <f>RANK(Results_tab[[#This Row],[TOTAL]],[TOTAL])</f>
        <v>57</v>
      </c>
      <c r="B62" s="88" t="e">
        <f ca="1">IF(Results_tab[[#This Row],[Sex]]="M",_xlfn.RANK.EQ(Results_tab[[#This Row],[TOTAL]],mrank),"")</f>
        <v>#NAME?</v>
      </c>
      <c r="C62" s="88" t="str">
        <f>IF(Results_tab[[#This Row],[Sex]]="F",_xlfn.RANK.EQ(Results_tab[[#This Row],[TOTAL]],wrank),"")</f>
        <v/>
      </c>
      <c r="D62" s="88" t="e">
        <f ca="1">_xlfn.RANK.EQ(Results_tab[[#This Row],[Best 4 Score]],[Best 4 Score])</f>
        <v>#NAME?</v>
      </c>
      <c r="E62" s="88" t="e">
        <f ca="1">IF(Results_tab[[#This Row],[Sex]]="M",_xlfn.RANK.EQ(Results_tab[[#This Row],[Best 4 Score]],m4rank),"")</f>
        <v>#NAME?</v>
      </c>
      <c r="F62" s="88" t="str">
        <f>IF(Results_tab[[#This Row],[Sex]]="F",_xlfn.RANK.EQ(Results_tab[[#This Row],[Best 4 Score]],w4rank),"")</f>
        <v/>
      </c>
      <c r="G62" s="103" t="s">
        <v>49</v>
      </c>
      <c r="H62" s="3" t="s">
        <v>63</v>
      </c>
      <c r="I62" s="28" t="s">
        <v>70</v>
      </c>
      <c r="J62" s="104">
        <f>SUM(Results_tab[[#This Row],[Herts 10K]:[St Albans Parkrun 5K]])</f>
        <v>94</v>
      </c>
      <c r="K62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94</v>
      </c>
      <c r="L62" s="105">
        <f>COUNT(Results_tab[[#This Row],[Herts 10K]:[St Albans Parkrun 5K]])</f>
        <v>1</v>
      </c>
      <c r="M62" s="113"/>
      <c r="N62" s="113"/>
      <c r="O62" s="114">
        <v>94</v>
      </c>
      <c r="P62" s="113"/>
      <c r="Q62" s="113"/>
      <c r="R62" s="113"/>
      <c r="S62" s="117"/>
      <c r="T62" s="89">
        <f t="shared" si="1"/>
        <v>94</v>
      </c>
    </row>
    <row r="63" spans="1:20">
      <c r="A63" s="88">
        <f>RANK(Results_tab[[#This Row],[TOTAL]],[TOTAL])</f>
        <v>59</v>
      </c>
      <c r="B63" s="88" t="str">
        <f>IF(Results_tab[[#This Row],[Sex]]="M",_xlfn.RANK.EQ(Results_tab[[#This Row],[TOTAL]],mrank),"")</f>
        <v/>
      </c>
      <c r="C63" s="88" t="e">
        <f ca="1">IF(Results_tab[[#This Row],[Sex]]="F",_xlfn.RANK.EQ(Results_tab[[#This Row],[TOTAL]],wrank),"")</f>
        <v>#NAME?</v>
      </c>
      <c r="D63" s="88" t="e">
        <f ca="1">_xlfn.RANK.EQ(Results_tab[[#This Row],[Best 4 Score]],[Best 4 Score])</f>
        <v>#NAME?</v>
      </c>
      <c r="E63" s="88" t="str">
        <f>IF(Results_tab[[#This Row],[Sex]]="M",_xlfn.RANK.EQ(Results_tab[[#This Row],[Best 4 Score]],m4rank),"")</f>
        <v/>
      </c>
      <c r="F63" s="88" t="e">
        <f ca="1">IF(Results_tab[[#This Row],[Sex]]="F",_xlfn.RANK.EQ(Results_tab[[#This Row],[Best 4 Score]],w4rank),"")</f>
        <v>#NAME?</v>
      </c>
      <c r="G63" s="103" t="s">
        <v>113</v>
      </c>
      <c r="H63" s="3" t="s">
        <v>64</v>
      </c>
      <c r="I63" s="28" t="s">
        <v>99</v>
      </c>
      <c r="J63" s="104">
        <f>SUM(Results_tab[[#This Row],[Herts 10K]:[St Albans Parkrun 5K]])</f>
        <v>93</v>
      </c>
      <c r="K63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93</v>
      </c>
      <c r="L63" s="105">
        <f>COUNT(Results_tab[[#This Row],[Herts 10K]:[St Albans Parkrun 5K]])</f>
        <v>1</v>
      </c>
      <c r="M63" s="113"/>
      <c r="N63" s="113"/>
      <c r="O63" s="113"/>
      <c r="P63" s="113"/>
      <c r="Q63" s="113"/>
      <c r="R63" s="115">
        <v>93</v>
      </c>
      <c r="S63" s="117"/>
      <c r="T63" s="89">
        <f t="shared" si="1"/>
        <v>93</v>
      </c>
    </row>
    <row r="64" spans="1:20">
      <c r="A64" s="88">
        <f>RANK(Results_tab[[#This Row],[TOTAL]],[TOTAL])</f>
        <v>60</v>
      </c>
      <c r="B64" s="88" t="str">
        <f>IF(Results_tab[[#This Row],[Sex]]="M",_xlfn.RANK.EQ(Results_tab[[#This Row],[TOTAL]],mrank),"")</f>
        <v/>
      </c>
      <c r="C64" s="88" t="e">
        <f ca="1">IF(Results_tab[[#This Row],[Sex]]="F",_xlfn.RANK.EQ(Results_tab[[#This Row],[TOTAL]],wrank),"")</f>
        <v>#NAME?</v>
      </c>
      <c r="D64" s="88" t="e">
        <f ca="1">_xlfn.RANK.EQ(Results_tab[[#This Row],[Best 4 Score]],[Best 4 Score])</f>
        <v>#NAME?</v>
      </c>
      <c r="E64" s="88" t="str">
        <f>IF(Results_tab[[#This Row],[Sex]]="M",_xlfn.RANK.EQ(Results_tab[[#This Row],[Best 4 Score]],m4rank),"")</f>
        <v/>
      </c>
      <c r="F64" s="88" t="e">
        <f ca="1">IF(Results_tab[[#This Row],[Sex]]="F",_xlfn.RANK.EQ(Results_tab[[#This Row],[Best 4 Score]],w4rank),"")</f>
        <v>#NAME?</v>
      </c>
      <c r="G64" s="103" t="s">
        <v>210</v>
      </c>
      <c r="H64" s="3" t="s">
        <v>64</v>
      </c>
      <c r="I64" s="28" t="s">
        <v>66</v>
      </c>
      <c r="J64" s="104">
        <f>SUM(Results_tab[[#This Row],[Herts 10K]:[St Albans Parkrun 5K]])</f>
        <v>92</v>
      </c>
      <c r="K64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92</v>
      </c>
      <c r="L64" s="105">
        <f>COUNT(Results_tab[[#This Row],[Herts 10K]:[St Albans Parkrun 5K]])</f>
        <v>1</v>
      </c>
      <c r="M64" s="114">
        <v>92</v>
      </c>
      <c r="N64" s="113"/>
      <c r="O64" s="113"/>
      <c r="P64" s="113"/>
      <c r="Q64" s="113"/>
      <c r="R64" s="113"/>
      <c r="S64" s="117"/>
      <c r="T64" s="89">
        <f t="shared" si="1"/>
        <v>92</v>
      </c>
    </row>
    <row r="65" spans="1:20">
      <c r="A65" s="88">
        <f>RANK(Results_tab[[#This Row],[TOTAL]],[TOTAL])</f>
        <v>60</v>
      </c>
      <c r="B65" s="88" t="e">
        <f ca="1">IF(Results_tab[[#This Row],[Sex]]="M",_xlfn.RANK.EQ(Results_tab[[#This Row],[TOTAL]],mrank),"")</f>
        <v>#NAME?</v>
      </c>
      <c r="C65" s="88" t="str">
        <f>IF(Results_tab[[#This Row],[Sex]]="F",_xlfn.RANK.EQ(Results_tab[[#This Row],[TOTAL]],wrank),"")</f>
        <v/>
      </c>
      <c r="D65" s="88" t="e">
        <f ca="1">_xlfn.RANK.EQ(Results_tab[[#This Row],[Best 4 Score]],[Best 4 Score])</f>
        <v>#NAME?</v>
      </c>
      <c r="E65" s="88" t="e">
        <f ca="1">IF(Results_tab[[#This Row],[Sex]]="M",_xlfn.RANK.EQ(Results_tab[[#This Row],[Best 4 Score]],m4rank),"")</f>
        <v>#NAME?</v>
      </c>
      <c r="F65" s="88" t="str">
        <f>IF(Results_tab[[#This Row],[Sex]]="F",_xlfn.RANK.EQ(Results_tab[[#This Row],[Best 4 Score]],w4rank),"")</f>
        <v/>
      </c>
      <c r="G65" s="103" t="s">
        <v>122</v>
      </c>
      <c r="H65" s="3" t="s">
        <v>63</v>
      </c>
      <c r="I65" s="28" t="s">
        <v>65</v>
      </c>
      <c r="J65" s="104">
        <f>SUM(Results_tab[[#This Row],[Herts 10K]:[St Albans Parkrun 5K]])</f>
        <v>92</v>
      </c>
      <c r="K65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92</v>
      </c>
      <c r="L65" s="105">
        <f>COUNT(Results_tab[[#This Row],[Herts 10K]:[St Albans Parkrun 5K]])</f>
        <v>1</v>
      </c>
      <c r="M65" s="114">
        <v>92</v>
      </c>
      <c r="N65" s="113"/>
      <c r="O65" s="113"/>
      <c r="P65" s="113"/>
      <c r="Q65" s="113"/>
      <c r="R65" s="113"/>
      <c r="S65" s="117"/>
      <c r="T65" s="89">
        <f t="shared" si="1"/>
        <v>92</v>
      </c>
    </row>
    <row r="66" spans="1:20">
      <c r="A66" s="88">
        <f>RANK(Results_tab[[#This Row],[TOTAL]],[TOTAL])</f>
        <v>62</v>
      </c>
      <c r="B66" s="88" t="str">
        <f>IF(Results_tab[[#This Row],[Sex]]="M",_xlfn.RANK.EQ(Results_tab[[#This Row],[TOTAL]],mrank),"")</f>
        <v/>
      </c>
      <c r="C66" s="88" t="e">
        <f ca="1">IF(Results_tab[[#This Row],[Sex]]="F",_xlfn.RANK.EQ(Results_tab[[#This Row],[TOTAL]],wrank),"")</f>
        <v>#NAME?</v>
      </c>
      <c r="D66" s="88" t="e">
        <f ca="1">_xlfn.RANK.EQ(Results_tab[[#This Row],[Best 4 Score]],[Best 4 Score])</f>
        <v>#NAME?</v>
      </c>
      <c r="E66" s="88" t="str">
        <f>IF(Results_tab[[#This Row],[Sex]]="M",_xlfn.RANK.EQ(Results_tab[[#This Row],[Best 4 Score]],m4rank),"")</f>
        <v/>
      </c>
      <c r="F66" s="88" t="e">
        <f ca="1">IF(Results_tab[[#This Row],[Sex]]="F",_xlfn.RANK.EQ(Results_tab[[#This Row],[Best 4 Score]],w4rank),"")</f>
        <v>#NAME?</v>
      </c>
      <c r="G66" s="103" t="s">
        <v>489</v>
      </c>
      <c r="H66" s="3" t="s">
        <v>64</v>
      </c>
      <c r="I66" s="28" t="s">
        <v>323</v>
      </c>
      <c r="J66" s="104">
        <f>SUM(Results_tab[[#This Row],[Herts 10K]:[St Albans Parkrun 5K]])</f>
        <v>91</v>
      </c>
      <c r="K66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91</v>
      </c>
      <c r="L66" s="105">
        <f>COUNT(Results_tab[[#This Row],[Herts 10K]:[St Albans Parkrun 5K]])</f>
        <v>1</v>
      </c>
      <c r="M66" s="113"/>
      <c r="N66" s="113"/>
      <c r="O66" s="113"/>
      <c r="P66" s="114">
        <v>91</v>
      </c>
      <c r="Q66" s="113"/>
      <c r="R66" s="113"/>
      <c r="S66" s="117"/>
      <c r="T66" s="89">
        <f t="shared" si="1"/>
        <v>91</v>
      </c>
    </row>
    <row r="67" spans="1:20">
      <c r="A67" s="88">
        <f>RANK(Results_tab[[#This Row],[TOTAL]],[TOTAL])</f>
        <v>62</v>
      </c>
      <c r="B67" s="88" t="str">
        <f>IF(Results_tab[[#This Row],[Sex]]="M",_xlfn.RANK.EQ(Results_tab[[#This Row],[TOTAL]],mrank),"")</f>
        <v/>
      </c>
      <c r="C67" s="88" t="e">
        <f ca="1">IF(Results_tab[[#This Row],[Sex]]="F",_xlfn.RANK.EQ(Results_tab[[#This Row],[TOTAL]],wrank),"")</f>
        <v>#NAME?</v>
      </c>
      <c r="D67" s="88" t="e">
        <f ca="1">_xlfn.RANK.EQ(Results_tab[[#This Row],[Best 4 Score]],[Best 4 Score])</f>
        <v>#NAME?</v>
      </c>
      <c r="E67" s="88" t="str">
        <f>IF(Results_tab[[#This Row],[Sex]]="M",_xlfn.RANK.EQ(Results_tab[[#This Row],[Best 4 Score]],m4rank),"")</f>
        <v/>
      </c>
      <c r="F67" s="88" t="e">
        <f ca="1">IF(Results_tab[[#This Row],[Sex]]="F",_xlfn.RANK.EQ(Results_tab[[#This Row],[Best 4 Score]],w4rank),"")</f>
        <v>#NAME?</v>
      </c>
      <c r="G67" s="103" t="s">
        <v>118</v>
      </c>
      <c r="H67" s="3" t="s">
        <v>64</v>
      </c>
      <c r="I67" s="28" t="s">
        <v>66</v>
      </c>
      <c r="J67" s="104">
        <f>SUM(Results_tab[[#This Row],[Herts 10K]:[St Albans Parkrun 5K]])</f>
        <v>91</v>
      </c>
      <c r="K67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91</v>
      </c>
      <c r="L67" s="105">
        <f>COUNT(Results_tab[[#This Row],[Herts 10K]:[St Albans Parkrun 5K]])</f>
        <v>1</v>
      </c>
      <c r="M67" s="113"/>
      <c r="N67" s="113"/>
      <c r="O67" s="113"/>
      <c r="P67" s="113"/>
      <c r="Q67" s="113"/>
      <c r="R67" s="115">
        <v>91</v>
      </c>
      <c r="S67" s="117"/>
      <c r="T67" s="89">
        <f t="shared" si="1"/>
        <v>91</v>
      </c>
    </row>
    <row r="68" spans="1:20">
      <c r="A68" s="88">
        <f>RANK(Results_tab[[#This Row],[TOTAL]],[TOTAL])</f>
        <v>64</v>
      </c>
      <c r="B68" s="88" t="e">
        <f ca="1">IF(Results_tab[[#This Row],[Sex]]="M",_xlfn.RANK.EQ(Results_tab[[#This Row],[TOTAL]],mrank),"")</f>
        <v>#NAME?</v>
      </c>
      <c r="C68" s="88" t="str">
        <f>IF(Results_tab[[#This Row],[Sex]]="F",_xlfn.RANK.EQ(Results_tab[[#This Row],[TOTAL]],wrank),"")</f>
        <v/>
      </c>
      <c r="D68" s="88" t="e">
        <f ca="1">_xlfn.RANK.EQ(Results_tab[[#This Row],[Best 4 Score]],[Best 4 Score])</f>
        <v>#NAME?</v>
      </c>
      <c r="E68" s="88" t="e">
        <f ca="1">IF(Results_tab[[#This Row],[Sex]]="M",_xlfn.RANK.EQ(Results_tab[[#This Row],[Best 4 Score]],m4rank),"")</f>
        <v>#NAME?</v>
      </c>
      <c r="F68" s="88" t="str">
        <f>IF(Results_tab[[#This Row],[Sex]]="F",_xlfn.RANK.EQ(Results_tab[[#This Row],[Best 4 Score]],w4rank),"")</f>
        <v/>
      </c>
      <c r="G68" s="103" t="s">
        <v>124</v>
      </c>
      <c r="H68" s="3" t="s">
        <v>63</v>
      </c>
      <c r="I68" s="28" t="s">
        <v>70</v>
      </c>
      <c r="J68" s="104">
        <f>SUM(Results_tab[[#This Row],[Herts 10K]:[St Albans Parkrun 5K]])</f>
        <v>90</v>
      </c>
      <c r="K68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90</v>
      </c>
      <c r="L68" s="105">
        <f>COUNT(Results_tab[[#This Row],[Herts 10K]:[St Albans Parkrun 5K]])</f>
        <v>1</v>
      </c>
      <c r="M68" s="113"/>
      <c r="N68" s="113"/>
      <c r="O68" s="113"/>
      <c r="P68" s="113"/>
      <c r="Q68" s="113"/>
      <c r="R68" s="115">
        <v>90</v>
      </c>
      <c r="S68" s="117"/>
      <c r="T68" s="89">
        <f t="shared" si="1"/>
        <v>90</v>
      </c>
    </row>
    <row r="69" spans="1:20">
      <c r="A69" s="88">
        <f>RANK(Results_tab[[#This Row],[TOTAL]],[TOTAL])</f>
        <v>64</v>
      </c>
      <c r="B69" s="88" t="e">
        <f ca="1">IF(Results_tab[[#This Row],[Sex]]="M",_xlfn.RANK.EQ(Results_tab[[#This Row],[TOTAL]],mrank),"")</f>
        <v>#NAME?</v>
      </c>
      <c r="C69" s="88" t="str">
        <f>IF(Results_tab[[#This Row],[Sex]]="F",_xlfn.RANK.EQ(Results_tab[[#This Row],[TOTAL]],wrank),"")</f>
        <v/>
      </c>
      <c r="D69" s="88" t="e">
        <f ca="1">_xlfn.RANK.EQ(Results_tab[[#This Row],[Best 4 Score]],[Best 4 Score])</f>
        <v>#NAME?</v>
      </c>
      <c r="E69" s="88" t="e">
        <f ca="1">IF(Results_tab[[#This Row],[Sex]]="M",_xlfn.RANK.EQ(Results_tab[[#This Row],[Best 4 Score]],m4rank),"")</f>
        <v>#NAME?</v>
      </c>
      <c r="F69" s="88" t="str">
        <f>IF(Results_tab[[#This Row],[Sex]]="F",_xlfn.RANK.EQ(Results_tab[[#This Row],[Best 4 Score]],w4rank),"")</f>
        <v/>
      </c>
      <c r="G69" s="103" t="s">
        <v>219</v>
      </c>
      <c r="H69" s="3" t="s">
        <v>63</v>
      </c>
      <c r="I69" s="28"/>
      <c r="J69" s="104">
        <f>SUM(Results_tab[[#This Row],[Herts 10K]:[St Albans Parkrun 5K]])</f>
        <v>90</v>
      </c>
      <c r="K69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90</v>
      </c>
      <c r="L69" s="105">
        <f>COUNT(Results_tab[[#This Row],[Herts 10K]:[St Albans Parkrun 5K]])</f>
        <v>1</v>
      </c>
      <c r="M69" s="114">
        <v>90</v>
      </c>
      <c r="N69" s="113"/>
      <c r="O69" s="113"/>
      <c r="P69" s="113"/>
      <c r="Q69" s="113"/>
      <c r="R69" s="113"/>
      <c r="S69" s="117"/>
      <c r="T69" s="89">
        <f t="shared" ref="T69:T86" si="2">AVERAGE(M69:S69)</f>
        <v>90</v>
      </c>
    </row>
    <row r="70" spans="1:20">
      <c r="A70" s="88">
        <f>RANK(Results_tab[[#This Row],[TOTAL]],[TOTAL])</f>
        <v>66</v>
      </c>
      <c r="B70" s="88" t="e">
        <f ca="1">IF(Results_tab[[#This Row],[Sex]]="M",_xlfn.RANK.EQ(Results_tab[[#This Row],[TOTAL]],mrank),"")</f>
        <v>#NAME?</v>
      </c>
      <c r="C70" s="88" t="str">
        <f>IF(Results_tab[[#This Row],[Sex]]="F",_xlfn.RANK.EQ(Results_tab[[#This Row],[TOTAL]],wrank),"")</f>
        <v/>
      </c>
      <c r="D70" s="88" t="e">
        <f ca="1">_xlfn.RANK.EQ(Results_tab[[#This Row],[Best 4 Score]],[Best 4 Score])</f>
        <v>#NAME?</v>
      </c>
      <c r="E70" s="88" t="e">
        <f ca="1">IF(Results_tab[[#This Row],[Sex]]="M",_xlfn.RANK.EQ(Results_tab[[#This Row],[Best 4 Score]],m4rank),"")</f>
        <v>#NAME?</v>
      </c>
      <c r="F70" s="88" t="str">
        <f>IF(Results_tab[[#This Row],[Sex]]="F",_xlfn.RANK.EQ(Results_tab[[#This Row],[Best 4 Score]],w4rank),"")</f>
        <v/>
      </c>
      <c r="G70" s="103" t="s">
        <v>449</v>
      </c>
      <c r="H70" s="3" t="s">
        <v>63</v>
      </c>
      <c r="I70" s="28" t="s">
        <v>65</v>
      </c>
      <c r="J70" s="104">
        <f>SUM(Results_tab[[#This Row],[Herts 10K]:[St Albans Parkrun 5K]])</f>
        <v>89</v>
      </c>
      <c r="K70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89</v>
      </c>
      <c r="L70" s="105">
        <f>COUNT(Results_tab[[#This Row],[Herts 10K]:[St Albans Parkrun 5K]])</f>
        <v>1</v>
      </c>
      <c r="M70" s="113"/>
      <c r="N70" s="113"/>
      <c r="O70" s="113"/>
      <c r="P70" s="114">
        <v>89</v>
      </c>
      <c r="Q70" s="113"/>
      <c r="R70" s="113"/>
      <c r="S70" s="117"/>
      <c r="T70" s="89">
        <f t="shared" si="2"/>
        <v>89</v>
      </c>
    </row>
    <row r="71" spans="1:20">
      <c r="A71" s="88">
        <f>RANK(Results_tab[[#This Row],[TOTAL]],[TOTAL])</f>
        <v>66</v>
      </c>
      <c r="B71" s="88" t="str">
        <f>IF(Results_tab[[#This Row],[Sex]]="M",_xlfn.RANK.EQ(Results_tab[[#This Row],[TOTAL]],mrank),"")</f>
        <v/>
      </c>
      <c r="C71" s="88" t="e">
        <f ca="1">IF(Results_tab[[#This Row],[Sex]]="F",_xlfn.RANK.EQ(Results_tab[[#This Row],[TOTAL]],wrank),"")</f>
        <v>#NAME?</v>
      </c>
      <c r="D71" s="88" t="e">
        <f ca="1">_xlfn.RANK.EQ(Results_tab[[#This Row],[Best 4 Score]],[Best 4 Score])</f>
        <v>#NAME?</v>
      </c>
      <c r="E71" s="88" t="str">
        <f>IF(Results_tab[[#This Row],[Sex]]="M",_xlfn.RANK.EQ(Results_tab[[#This Row],[Best 4 Score]],m4rank),"")</f>
        <v/>
      </c>
      <c r="F71" s="88" t="e">
        <f ca="1">IF(Results_tab[[#This Row],[Sex]]="F",_xlfn.RANK.EQ(Results_tab[[#This Row],[Best 4 Score]],w4rank),"")</f>
        <v>#NAME?</v>
      </c>
      <c r="G71" s="103" t="s">
        <v>272</v>
      </c>
      <c r="H71" s="3" t="s">
        <v>64</v>
      </c>
      <c r="I71" s="28" t="s">
        <v>99</v>
      </c>
      <c r="J71" s="104">
        <f>SUM(Results_tab[[#This Row],[Herts 10K]:[St Albans Parkrun 5K]])</f>
        <v>89</v>
      </c>
      <c r="K71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89</v>
      </c>
      <c r="L71" s="105">
        <f>COUNT(Results_tab[[#This Row],[Herts 10K]:[St Albans Parkrun 5K]])</f>
        <v>1</v>
      </c>
      <c r="M71" s="113"/>
      <c r="N71" s="113"/>
      <c r="O71" s="113"/>
      <c r="P71" s="113"/>
      <c r="Q71" s="113"/>
      <c r="R71" s="113"/>
      <c r="S71" s="116">
        <v>89</v>
      </c>
      <c r="T71" s="89">
        <f t="shared" si="2"/>
        <v>89</v>
      </c>
    </row>
    <row r="72" spans="1:20">
      <c r="A72" s="88">
        <f>RANK(Results_tab[[#This Row],[TOTAL]],[TOTAL])</f>
        <v>66</v>
      </c>
      <c r="B72" s="88" t="str">
        <f>IF(Results_tab[[#This Row],[Sex]]="M",_xlfn.RANK.EQ(Results_tab[[#This Row],[TOTAL]],mrank),"")</f>
        <v/>
      </c>
      <c r="C72" s="88" t="e">
        <f ca="1">IF(Results_tab[[#This Row],[Sex]]="F",_xlfn.RANK.EQ(Results_tab[[#This Row],[TOTAL]],wrank),"")</f>
        <v>#NAME?</v>
      </c>
      <c r="D72" s="88" t="e">
        <f ca="1">_xlfn.RANK.EQ(Results_tab[[#This Row],[Best 4 Score]],[Best 4 Score])</f>
        <v>#NAME?</v>
      </c>
      <c r="E72" s="88" t="str">
        <f>IF(Results_tab[[#This Row],[Sex]]="M",_xlfn.RANK.EQ(Results_tab[[#This Row],[Best 4 Score]],m4rank),"")</f>
        <v/>
      </c>
      <c r="F72" s="88" t="e">
        <f ca="1">IF(Results_tab[[#This Row],[Sex]]="F",_xlfn.RANK.EQ(Results_tab[[#This Row],[Best 4 Score]],w4rank),"")</f>
        <v>#NAME?</v>
      </c>
      <c r="G72" s="103" t="s">
        <v>273</v>
      </c>
      <c r="H72" s="3" t="s">
        <v>64</v>
      </c>
      <c r="I72" s="28"/>
      <c r="J72" s="104">
        <f>SUM(Results_tab[[#This Row],[Herts 10K]:[St Albans Parkrun 5K]])</f>
        <v>89</v>
      </c>
      <c r="K72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89</v>
      </c>
      <c r="L72" s="105">
        <f>COUNT(Results_tab[[#This Row],[Herts 10K]:[St Albans Parkrun 5K]])</f>
        <v>1</v>
      </c>
      <c r="M72" s="114">
        <v>89</v>
      </c>
      <c r="N72" s="113"/>
      <c r="O72" s="113"/>
      <c r="P72" s="113"/>
      <c r="Q72" s="113"/>
      <c r="R72" s="113"/>
      <c r="S72" s="117"/>
      <c r="T72" s="89">
        <f t="shared" si="2"/>
        <v>89</v>
      </c>
    </row>
    <row r="73" spans="1:20">
      <c r="A73" s="88">
        <f>RANK(Results_tab[[#This Row],[TOTAL]],[TOTAL])</f>
        <v>69</v>
      </c>
      <c r="B73" s="88" t="e">
        <f ca="1">IF(Results_tab[[#This Row],[Sex]]="M",_xlfn.RANK.EQ(Results_tab[[#This Row],[TOTAL]],mrank),"")</f>
        <v>#NAME?</v>
      </c>
      <c r="C73" s="88" t="str">
        <f>IF(Results_tab[[#This Row],[Sex]]="F",_xlfn.RANK.EQ(Results_tab[[#This Row],[TOTAL]],wrank),"")</f>
        <v/>
      </c>
      <c r="D73" s="88" t="e">
        <f ca="1">_xlfn.RANK.EQ(Results_tab[[#This Row],[Best 4 Score]],[Best 4 Score])</f>
        <v>#NAME?</v>
      </c>
      <c r="E73" s="88" t="e">
        <f ca="1">IF(Results_tab[[#This Row],[Sex]]="M",_xlfn.RANK.EQ(Results_tab[[#This Row],[Best 4 Score]],m4rank),"")</f>
        <v>#NAME?</v>
      </c>
      <c r="F73" s="88" t="str">
        <f>IF(Results_tab[[#This Row],[Sex]]="F",_xlfn.RANK.EQ(Results_tab[[#This Row],[Best 4 Score]],w4rank),"")</f>
        <v/>
      </c>
      <c r="G73" s="103" t="s">
        <v>357</v>
      </c>
      <c r="H73" s="3" t="s">
        <v>63</v>
      </c>
      <c r="I73" s="28" t="s">
        <v>69</v>
      </c>
      <c r="J73" s="104">
        <f>SUM(Results_tab[[#This Row],[Herts 10K]:[St Albans Parkrun 5K]])</f>
        <v>88</v>
      </c>
      <c r="K73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88</v>
      </c>
      <c r="L73" s="105">
        <f>COUNT(Results_tab[[#This Row],[Herts 10K]:[St Albans Parkrun 5K]])</f>
        <v>1</v>
      </c>
      <c r="M73" s="113"/>
      <c r="N73" s="114">
        <v>88</v>
      </c>
      <c r="O73" s="113"/>
      <c r="P73" s="113"/>
      <c r="Q73" s="113"/>
      <c r="R73" s="113"/>
      <c r="S73" s="117"/>
      <c r="T73" s="89">
        <f t="shared" si="2"/>
        <v>88</v>
      </c>
    </row>
    <row r="74" spans="1:20">
      <c r="A74" s="88">
        <f>RANK(Results_tab[[#This Row],[TOTAL]],[TOTAL])</f>
        <v>69</v>
      </c>
      <c r="B74" s="88" t="e">
        <f ca="1">IF(Results_tab[[#This Row],[Sex]]="M",_xlfn.RANK.EQ(Results_tab[[#This Row],[TOTAL]],mrank),"")</f>
        <v>#NAME?</v>
      </c>
      <c r="C74" s="88" t="str">
        <f>IF(Results_tab[[#This Row],[Sex]]="F",_xlfn.RANK.EQ(Results_tab[[#This Row],[TOTAL]],wrank),"")</f>
        <v/>
      </c>
      <c r="D74" s="88" t="e">
        <f ca="1">_xlfn.RANK.EQ(Results_tab[[#This Row],[Best 4 Score]],[Best 4 Score])</f>
        <v>#NAME?</v>
      </c>
      <c r="E74" s="88" t="e">
        <f ca="1">IF(Results_tab[[#This Row],[Sex]]="M",_xlfn.RANK.EQ(Results_tab[[#This Row],[Best 4 Score]],m4rank),"")</f>
        <v>#NAME?</v>
      </c>
      <c r="F74" s="88" t="str">
        <f>IF(Results_tab[[#This Row],[Sex]]="F",_xlfn.RANK.EQ(Results_tab[[#This Row],[Best 4 Score]],w4rank),"")</f>
        <v/>
      </c>
      <c r="G74" s="103" t="s">
        <v>40</v>
      </c>
      <c r="H74" s="3" t="s">
        <v>63</v>
      </c>
      <c r="I74" s="28" t="s">
        <v>65</v>
      </c>
      <c r="J74" s="104">
        <f>SUM(Results_tab[[#This Row],[Herts 10K]:[St Albans Parkrun 5K]])</f>
        <v>88</v>
      </c>
      <c r="K74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88</v>
      </c>
      <c r="L74" s="105">
        <f>COUNT(Results_tab[[#This Row],[Herts 10K]:[St Albans Parkrun 5K]])</f>
        <v>1</v>
      </c>
      <c r="M74" s="113"/>
      <c r="N74" s="113"/>
      <c r="O74" s="113"/>
      <c r="P74" s="113"/>
      <c r="Q74" s="115">
        <v>88</v>
      </c>
      <c r="R74" s="113"/>
      <c r="S74" s="117"/>
      <c r="T74" s="89">
        <f t="shared" si="2"/>
        <v>88</v>
      </c>
    </row>
    <row r="75" spans="1:20">
      <c r="A75" s="88">
        <f>RANK(Results_tab[[#This Row],[TOTAL]],[TOTAL])</f>
        <v>71</v>
      </c>
      <c r="B75" s="88" t="e">
        <f ca="1">IF(Results_tab[[#This Row],[Sex]]="M",_xlfn.RANK.EQ(Results_tab[[#This Row],[TOTAL]],mrank),"")</f>
        <v>#NAME?</v>
      </c>
      <c r="C75" s="88" t="str">
        <f>IF(Results_tab[[#This Row],[Sex]]="F",_xlfn.RANK.EQ(Results_tab[[#This Row],[TOTAL]],wrank),"")</f>
        <v/>
      </c>
      <c r="D75" s="88" t="e">
        <f ca="1">_xlfn.RANK.EQ(Results_tab[[#This Row],[Best 4 Score]],[Best 4 Score])</f>
        <v>#NAME?</v>
      </c>
      <c r="E75" s="88" t="e">
        <f ca="1">IF(Results_tab[[#This Row],[Sex]]="M",_xlfn.RANK.EQ(Results_tab[[#This Row],[Best 4 Score]],m4rank),"")</f>
        <v>#NAME?</v>
      </c>
      <c r="F75" s="88" t="str">
        <f>IF(Results_tab[[#This Row],[Sex]]="F",_xlfn.RANK.EQ(Results_tab[[#This Row],[Best 4 Score]],w4rank),"")</f>
        <v/>
      </c>
      <c r="G75" s="103" t="s">
        <v>9</v>
      </c>
      <c r="H75" s="3" t="s">
        <v>63</v>
      </c>
      <c r="I75" s="28" t="s">
        <v>69</v>
      </c>
      <c r="J75" s="104">
        <f>SUM(Results_tab[[#This Row],[Herts 10K]:[St Albans Parkrun 5K]])</f>
        <v>87</v>
      </c>
      <c r="K75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87</v>
      </c>
      <c r="L75" s="105">
        <f>COUNT(Results_tab[[#This Row],[Herts 10K]:[St Albans Parkrun 5K]])</f>
        <v>1</v>
      </c>
      <c r="M75" s="114">
        <v>87</v>
      </c>
      <c r="N75" s="113"/>
      <c r="O75" s="113"/>
      <c r="P75" s="113"/>
      <c r="Q75" s="113"/>
      <c r="R75" s="113"/>
      <c r="S75" s="117"/>
      <c r="T75" s="89">
        <f t="shared" si="2"/>
        <v>87</v>
      </c>
    </row>
    <row r="76" spans="1:20">
      <c r="A76" s="88">
        <f>RANK(Results_tab[[#This Row],[TOTAL]],[TOTAL])</f>
        <v>72</v>
      </c>
      <c r="B76" s="88" t="e">
        <f ca="1">IF(Results_tab[[#This Row],[Sex]]="M",_xlfn.RANK.EQ(Results_tab[[#This Row],[TOTAL]],mrank),"")</f>
        <v>#NAME?</v>
      </c>
      <c r="C76" s="88" t="str">
        <f>IF(Results_tab[[#This Row],[Sex]]="F",_xlfn.RANK.EQ(Results_tab[[#This Row],[TOTAL]],wrank),"")</f>
        <v/>
      </c>
      <c r="D76" s="88" t="e">
        <f ca="1">_xlfn.RANK.EQ(Results_tab[[#This Row],[Best 4 Score]],[Best 4 Score])</f>
        <v>#NAME?</v>
      </c>
      <c r="E76" s="88" t="e">
        <f ca="1">IF(Results_tab[[#This Row],[Sex]]="M",_xlfn.RANK.EQ(Results_tab[[#This Row],[Best 4 Score]],m4rank),"")</f>
        <v>#NAME?</v>
      </c>
      <c r="F76" s="88" t="str">
        <f>IF(Results_tab[[#This Row],[Sex]]="F",_xlfn.RANK.EQ(Results_tab[[#This Row],[Best 4 Score]],w4rank),"")</f>
        <v/>
      </c>
      <c r="G76" s="103" t="s">
        <v>140</v>
      </c>
      <c r="H76" s="3" t="s">
        <v>63</v>
      </c>
      <c r="I76" s="28" t="s">
        <v>69</v>
      </c>
      <c r="J76" s="104">
        <f>SUM(Results_tab[[#This Row],[Herts 10K]:[St Albans Parkrun 5K]])</f>
        <v>86</v>
      </c>
      <c r="K76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86</v>
      </c>
      <c r="L76" s="105">
        <f>COUNT(Results_tab[[#This Row],[Herts 10K]:[St Albans Parkrun 5K]])</f>
        <v>1</v>
      </c>
      <c r="M76" s="114">
        <v>86</v>
      </c>
      <c r="N76" s="113"/>
      <c r="O76" s="113"/>
      <c r="P76" s="113"/>
      <c r="Q76" s="113"/>
      <c r="R76" s="113"/>
      <c r="S76" s="117"/>
      <c r="T76" s="89">
        <f t="shared" si="2"/>
        <v>86</v>
      </c>
    </row>
    <row r="77" spans="1:20">
      <c r="A77" s="88">
        <f>RANK(Results_tab[[#This Row],[TOTAL]],[TOTAL])</f>
        <v>72</v>
      </c>
      <c r="B77" s="88" t="e">
        <f ca="1">IF(Results_tab[[#This Row],[Sex]]="M",_xlfn.RANK.EQ(Results_tab[[#This Row],[TOTAL]],mrank),"")</f>
        <v>#NAME?</v>
      </c>
      <c r="C77" s="88" t="str">
        <f>IF(Results_tab[[#This Row],[Sex]]="F",_xlfn.RANK.EQ(Results_tab[[#This Row],[TOTAL]],wrank),"")</f>
        <v/>
      </c>
      <c r="D77" s="88" t="e">
        <f ca="1">_xlfn.RANK.EQ(Results_tab[[#This Row],[Best 4 Score]],[Best 4 Score])</f>
        <v>#NAME?</v>
      </c>
      <c r="E77" s="88" t="e">
        <f ca="1">IF(Results_tab[[#This Row],[Sex]]="M",_xlfn.RANK.EQ(Results_tab[[#This Row],[Best 4 Score]],m4rank),"")</f>
        <v>#NAME?</v>
      </c>
      <c r="F77" s="88" t="str">
        <f>IF(Results_tab[[#This Row],[Sex]]="F",_xlfn.RANK.EQ(Results_tab[[#This Row],[Best 4 Score]],w4rank),"")</f>
        <v/>
      </c>
      <c r="G77" s="103" t="s">
        <v>358</v>
      </c>
      <c r="H77" s="3" t="s">
        <v>63</v>
      </c>
      <c r="I77" s="28" t="s">
        <v>70</v>
      </c>
      <c r="J77" s="104">
        <f>SUM(Results_tab[[#This Row],[Herts 10K]:[St Albans Parkrun 5K]])</f>
        <v>86</v>
      </c>
      <c r="K77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86</v>
      </c>
      <c r="L77" s="105">
        <f>COUNT(Results_tab[[#This Row],[Herts 10K]:[St Albans Parkrun 5K]])</f>
        <v>1</v>
      </c>
      <c r="M77" s="113"/>
      <c r="N77" s="114">
        <v>86</v>
      </c>
      <c r="O77" s="113"/>
      <c r="P77" s="113"/>
      <c r="Q77" s="113"/>
      <c r="R77" s="113"/>
      <c r="S77" s="117"/>
      <c r="T77" s="89">
        <f t="shared" si="2"/>
        <v>86</v>
      </c>
    </row>
    <row r="78" spans="1:20">
      <c r="A78" s="88">
        <f>RANK(Results_tab[[#This Row],[TOTAL]],[TOTAL])</f>
        <v>74</v>
      </c>
      <c r="B78" s="88" t="e">
        <f ca="1">IF(Results_tab[[#This Row],[Sex]]="M",_xlfn.RANK.EQ(Results_tab[[#This Row],[TOTAL]],mrank),"")</f>
        <v>#NAME?</v>
      </c>
      <c r="C78" s="88" t="str">
        <f>IF(Results_tab[[#This Row],[Sex]]="F",_xlfn.RANK.EQ(Results_tab[[#This Row],[TOTAL]],wrank),"")</f>
        <v/>
      </c>
      <c r="D78" s="88" t="e">
        <f ca="1">_xlfn.RANK.EQ(Results_tab[[#This Row],[Best 4 Score]],[Best 4 Score])</f>
        <v>#NAME?</v>
      </c>
      <c r="E78" s="88" t="e">
        <f ca="1">IF(Results_tab[[#This Row],[Sex]]="M",_xlfn.RANK.EQ(Results_tab[[#This Row],[Best 4 Score]],m4rank),"")</f>
        <v>#NAME?</v>
      </c>
      <c r="F78" s="88" t="str">
        <f>IF(Results_tab[[#This Row],[Sex]]="F",_xlfn.RANK.EQ(Results_tab[[#This Row],[Best 4 Score]],w4rank),"")</f>
        <v/>
      </c>
      <c r="G78" s="103" t="s">
        <v>19</v>
      </c>
      <c r="H78" s="3" t="s">
        <v>63</v>
      </c>
      <c r="I78" s="28" t="s">
        <v>69</v>
      </c>
      <c r="J78" s="104">
        <f>SUM(Results_tab[[#This Row],[Herts 10K]:[St Albans Parkrun 5K]])</f>
        <v>85</v>
      </c>
      <c r="K78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85</v>
      </c>
      <c r="L78" s="105">
        <f>COUNT(Results_tab[[#This Row],[Herts 10K]:[St Albans Parkrun 5K]])</f>
        <v>1</v>
      </c>
      <c r="M78" s="113"/>
      <c r="N78" s="113"/>
      <c r="O78" s="113"/>
      <c r="P78" s="113"/>
      <c r="Q78" s="115">
        <v>85</v>
      </c>
      <c r="R78" s="113"/>
      <c r="S78" s="117"/>
      <c r="T78" s="89">
        <f t="shared" si="2"/>
        <v>85</v>
      </c>
    </row>
    <row r="79" spans="1:20">
      <c r="A79" s="88">
        <f>RANK(Results_tab[[#This Row],[TOTAL]],[TOTAL])</f>
        <v>75</v>
      </c>
      <c r="B79" s="88" t="str">
        <f>IF(Results_tab[[#This Row],[Sex]]="M",_xlfn.RANK.EQ(Results_tab[[#This Row],[TOTAL]],mrank),"")</f>
        <v/>
      </c>
      <c r="C79" s="88" t="e">
        <f ca="1">IF(Results_tab[[#This Row],[Sex]]="F",_xlfn.RANK.EQ(Results_tab[[#This Row],[TOTAL]],wrank),"")</f>
        <v>#NAME?</v>
      </c>
      <c r="D79" s="88" t="e">
        <f ca="1">_xlfn.RANK.EQ(Results_tab[[#This Row],[Best 4 Score]],[Best 4 Score])</f>
        <v>#NAME?</v>
      </c>
      <c r="E79" s="88" t="str">
        <f>IF(Results_tab[[#This Row],[Sex]]="M",_xlfn.RANK.EQ(Results_tab[[#This Row],[Best 4 Score]],m4rank),"")</f>
        <v/>
      </c>
      <c r="F79" s="88" t="e">
        <f ca="1">IF(Results_tab[[#This Row],[Sex]]="F",_xlfn.RANK.EQ(Results_tab[[#This Row],[Best 4 Score]],w4rank),"")</f>
        <v>#NAME?</v>
      </c>
      <c r="G79" s="103" t="s">
        <v>120</v>
      </c>
      <c r="H79" s="3" t="s">
        <v>64</v>
      </c>
      <c r="I79" s="28"/>
      <c r="J79" s="104">
        <f>SUM(Results_tab[[#This Row],[Herts 10K]:[St Albans Parkrun 5K]])</f>
        <v>84</v>
      </c>
      <c r="K79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84</v>
      </c>
      <c r="L79" s="105">
        <f>COUNT(Results_tab[[#This Row],[Herts 10K]:[St Albans Parkrun 5K]])</f>
        <v>1</v>
      </c>
      <c r="M79" s="114">
        <v>84</v>
      </c>
      <c r="N79" s="113"/>
      <c r="O79" s="113"/>
      <c r="P79" s="113"/>
      <c r="Q79" s="113"/>
      <c r="R79" s="113"/>
      <c r="S79" s="117"/>
      <c r="T79" s="89">
        <f t="shared" si="2"/>
        <v>84</v>
      </c>
    </row>
    <row r="80" spans="1:20">
      <c r="A80" s="88">
        <f>RANK(Results_tab[[#This Row],[TOTAL]],[TOTAL])</f>
        <v>76</v>
      </c>
      <c r="B80" s="88" t="str">
        <f>IF(Results_tab[[#This Row],[Sex]]="M",_xlfn.RANK.EQ(Results_tab[[#This Row],[TOTAL]],mrank),"")</f>
        <v/>
      </c>
      <c r="C80" s="88" t="e">
        <f ca="1">IF(Results_tab[[#This Row],[Sex]]="F",_xlfn.RANK.EQ(Results_tab[[#This Row],[TOTAL]],wrank),"")</f>
        <v>#NAME?</v>
      </c>
      <c r="D80" s="88" t="e">
        <f ca="1">_xlfn.RANK.EQ(Results_tab[[#This Row],[Best 4 Score]],[Best 4 Score])</f>
        <v>#NAME?</v>
      </c>
      <c r="E80" s="88" t="str">
        <f>IF(Results_tab[[#This Row],[Sex]]="M",_xlfn.RANK.EQ(Results_tab[[#This Row],[Best 4 Score]],m4rank),"")</f>
        <v/>
      </c>
      <c r="F80" s="88" t="e">
        <f ca="1">IF(Results_tab[[#This Row],[Sex]]="F",_xlfn.RANK.EQ(Results_tab[[#This Row],[Best 4 Score]],w4rank),"")</f>
        <v>#NAME?</v>
      </c>
      <c r="G80" s="103" t="s">
        <v>212</v>
      </c>
      <c r="H80" s="3" t="s">
        <v>64</v>
      </c>
      <c r="I80" s="28"/>
      <c r="J80" s="104">
        <f>SUM(Results_tab[[#This Row],[Herts 10K]:[St Albans Parkrun 5K]])</f>
        <v>83</v>
      </c>
      <c r="K80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83</v>
      </c>
      <c r="L80" s="105">
        <f>COUNT(Results_tab[[#This Row],[Herts 10K]:[St Albans Parkrun 5K]])</f>
        <v>1</v>
      </c>
      <c r="M80" s="114">
        <v>83</v>
      </c>
      <c r="N80" s="113"/>
      <c r="O80" s="113"/>
      <c r="P80" s="113"/>
      <c r="Q80" s="113"/>
      <c r="R80" s="113"/>
      <c r="S80" s="117"/>
      <c r="T80" s="89">
        <f t="shared" si="2"/>
        <v>83</v>
      </c>
    </row>
    <row r="81" spans="1:20">
      <c r="A81" s="88">
        <f>RANK(Results_tab[[#This Row],[TOTAL]],[TOTAL])</f>
        <v>77</v>
      </c>
      <c r="B81" s="88" t="e">
        <f ca="1">IF(Results_tab[[#This Row],[Sex]]="M",_xlfn.RANK.EQ(Results_tab[[#This Row],[TOTAL]],mrank),"")</f>
        <v>#NAME?</v>
      </c>
      <c r="C81" s="88" t="str">
        <f>IF(Results_tab[[#This Row],[Sex]]="F",_xlfn.RANK.EQ(Results_tab[[#This Row],[TOTAL]],wrank),"")</f>
        <v/>
      </c>
      <c r="D81" s="88" t="e">
        <f ca="1">_xlfn.RANK.EQ(Results_tab[[#This Row],[Best 4 Score]],[Best 4 Score])</f>
        <v>#NAME?</v>
      </c>
      <c r="E81" s="88" t="e">
        <f ca="1">IF(Results_tab[[#This Row],[Sex]]="M",_xlfn.RANK.EQ(Results_tab[[#This Row],[Best 4 Score]],m4rank),"")</f>
        <v>#NAME?</v>
      </c>
      <c r="F81" s="88" t="str">
        <f>IF(Results_tab[[#This Row],[Sex]]="F",_xlfn.RANK.EQ(Results_tab[[#This Row],[Best 4 Score]],w4rank),"")</f>
        <v/>
      </c>
      <c r="G81" s="103" t="s">
        <v>552</v>
      </c>
      <c r="H81" s="3" t="s">
        <v>63</v>
      </c>
      <c r="I81" s="28" t="s">
        <v>65</v>
      </c>
      <c r="J81" s="104">
        <f>SUM(Results_tab[[#This Row],[Herts 10K]:[St Albans Parkrun 5K]])</f>
        <v>81</v>
      </c>
      <c r="K81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81</v>
      </c>
      <c r="L81" s="105">
        <f>COUNT(Results_tab[[#This Row],[Herts 10K]:[St Albans Parkrun 5K]])</f>
        <v>1</v>
      </c>
      <c r="M81" s="113"/>
      <c r="N81" s="114"/>
      <c r="O81" s="113"/>
      <c r="P81" s="114"/>
      <c r="Q81" s="115">
        <v>81</v>
      </c>
      <c r="R81" s="113"/>
      <c r="S81" s="117"/>
      <c r="T81" s="89">
        <f t="shared" si="2"/>
        <v>81</v>
      </c>
    </row>
    <row r="82" spans="1:20">
      <c r="A82" s="88">
        <f>RANK(Results_tab[[#This Row],[TOTAL]],[TOTAL])</f>
        <v>78</v>
      </c>
      <c r="B82" s="88" t="str">
        <f>IF(Results_tab[[#This Row],[Sex]]="M",_xlfn.RANK.EQ(Results_tab[[#This Row],[TOTAL]],mrank),"")</f>
        <v/>
      </c>
      <c r="C82" s="88" t="e">
        <f ca="1">IF(Results_tab[[#This Row],[Sex]]="F",_xlfn.RANK.EQ(Results_tab[[#This Row],[TOTAL]],wrank),"")</f>
        <v>#NAME?</v>
      </c>
      <c r="D82" s="88" t="e">
        <f ca="1">_xlfn.RANK.EQ(Results_tab[[#This Row],[Best 4 Score]],[Best 4 Score])</f>
        <v>#NAME?</v>
      </c>
      <c r="E82" s="88" t="str">
        <f>IF(Results_tab[[#This Row],[Sex]]="M",_xlfn.RANK.EQ(Results_tab[[#This Row],[Best 4 Score]],m4rank),"")</f>
        <v/>
      </c>
      <c r="F82" s="88" t="e">
        <f ca="1">IF(Results_tab[[#This Row],[Sex]]="F",_xlfn.RANK.EQ(Results_tab[[#This Row],[Best 4 Score]],w4rank),"")</f>
        <v>#NAME?</v>
      </c>
      <c r="G82" s="103" t="s">
        <v>215</v>
      </c>
      <c r="H82" s="3" t="s">
        <v>64</v>
      </c>
      <c r="I82" s="28" t="s">
        <v>99</v>
      </c>
      <c r="J82" s="104">
        <f>SUM(Results_tab[[#This Row],[Herts 10K]:[St Albans Parkrun 5K]])</f>
        <v>80</v>
      </c>
      <c r="K82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80</v>
      </c>
      <c r="L82" s="105">
        <f>COUNT(Results_tab[[#This Row],[Herts 10K]:[St Albans Parkrun 5K]])</f>
        <v>1</v>
      </c>
      <c r="M82" s="114">
        <v>80</v>
      </c>
      <c r="N82" s="113"/>
      <c r="O82" s="113"/>
      <c r="P82" s="113"/>
      <c r="Q82" s="113"/>
      <c r="R82" s="113"/>
      <c r="S82" s="117"/>
      <c r="T82" s="89">
        <f t="shared" si="2"/>
        <v>80</v>
      </c>
    </row>
    <row r="83" spans="1:20">
      <c r="A83" s="88">
        <f>RANK(Results_tab[[#This Row],[TOTAL]],[TOTAL])</f>
        <v>78</v>
      </c>
      <c r="B83" s="88" t="e">
        <f ca="1">IF(Results_tab[[#This Row],[Sex]]="M",_xlfn.RANK.EQ(Results_tab[[#This Row],[TOTAL]],mrank),"")</f>
        <v>#NAME?</v>
      </c>
      <c r="C83" s="88" t="str">
        <f>IF(Results_tab[[#This Row],[Sex]]="F",_xlfn.RANK.EQ(Results_tab[[#This Row],[TOTAL]],wrank),"")</f>
        <v/>
      </c>
      <c r="D83" s="88" t="e">
        <f ca="1">_xlfn.RANK.EQ(Results_tab[[#This Row],[Best 4 Score]],[Best 4 Score])</f>
        <v>#NAME?</v>
      </c>
      <c r="E83" s="88" t="e">
        <f ca="1">IF(Results_tab[[#This Row],[Sex]]="M",_xlfn.RANK.EQ(Results_tab[[#This Row],[Best 4 Score]],m4rank),"")</f>
        <v>#NAME?</v>
      </c>
      <c r="F83" s="88" t="str">
        <f>IF(Results_tab[[#This Row],[Sex]]="F",_xlfn.RANK.EQ(Results_tab[[#This Row],[Best 4 Score]],w4rank),"")</f>
        <v/>
      </c>
      <c r="G83" s="103" t="s">
        <v>222</v>
      </c>
      <c r="H83" s="3" t="s">
        <v>63</v>
      </c>
      <c r="I83" s="28"/>
      <c r="J83" s="104">
        <f>SUM(Results_tab[[#This Row],[Herts 10K]:[St Albans Parkrun 5K]])</f>
        <v>80</v>
      </c>
      <c r="K83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80</v>
      </c>
      <c r="L83" s="105">
        <f>COUNT(Results_tab[[#This Row],[Herts 10K]:[St Albans Parkrun 5K]])</f>
        <v>1</v>
      </c>
      <c r="M83" s="114">
        <v>80</v>
      </c>
      <c r="N83" s="113"/>
      <c r="O83" s="113"/>
      <c r="P83" s="113"/>
      <c r="Q83" s="113"/>
      <c r="R83" s="113"/>
      <c r="S83" s="117"/>
      <c r="T83" s="89">
        <f t="shared" si="2"/>
        <v>80</v>
      </c>
    </row>
    <row r="84" spans="1:20">
      <c r="A84" s="88">
        <f>RANK(Results_tab[[#This Row],[TOTAL]],[TOTAL])</f>
        <v>80</v>
      </c>
      <c r="B84" s="88" t="e">
        <f ca="1">IF(Results_tab[[#This Row],[Sex]]="M",_xlfn.RANK.EQ(Results_tab[[#This Row],[TOTAL]],mrank),"")</f>
        <v>#NAME?</v>
      </c>
      <c r="C84" s="88" t="str">
        <f>IF(Results_tab[[#This Row],[Sex]]="F",_xlfn.RANK.EQ(Results_tab[[#This Row],[TOTAL]],wrank),"")</f>
        <v/>
      </c>
      <c r="D84" s="88" t="e">
        <f ca="1">_xlfn.RANK.EQ(Results_tab[[#This Row],[Best 4 Score]],[Best 4 Score])</f>
        <v>#NAME?</v>
      </c>
      <c r="E84" s="88" t="e">
        <f ca="1">IF(Results_tab[[#This Row],[Sex]]="M",_xlfn.RANK.EQ(Results_tab[[#This Row],[Best 4 Score]],m4rank),"")</f>
        <v>#NAME?</v>
      </c>
      <c r="F84" s="88" t="str">
        <f>IF(Results_tab[[#This Row],[Sex]]="F",_xlfn.RANK.EQ(Results_tab[[#This Row],[Best 4 Score]],w4rank),"")</f>
        <v/>
      </c>
      <c r="G84" s="103" t="s">
        <v>47</v>
      </c>
      <c r="H84" s="3" t="s">
        <v>63</v>
      </c>
      <c r="I84" s="28" t="s">
        <v>65</v>
      </c>
      <c r="J84" s="104">
        <f>SUM(Results_tab[[#This Row],[Herts 10K]:[St Albans Parkrun 5K]])</f>
        <v>79</v>
      </c>
      <c r="K84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79</v>
      </c>
      <c r="L84" s="105">
        <f>COUNT(Results_tab[[#This Row],[Herts 10K]:[St Albans Parkrun 5K]])</f>
        <v>1</v>
      </c>
      <c r="M84" s="113"/>
      <c r="N84" s="113"/>
      <c r="O84" s="113"/>
      <c r="P84" s="113"/>
      <c r="Q84" s="115">
        <v>79</v>
      </c>
      <c r="R84" s="113"/>
      <c r="S84" s="117"/>
      <c r="T84" s="89">
        <f t="shared" si="2"/>
        <v>79</v>
      </c>
    </row>
    <row r="85" spans="1:20">
      <c r="A85" s="88">
        <f>RANK(Results_tab[[#This Row],[TOTAL]],[TOTAL])</f>
        <v>80</v>
      </c>
      <c r="B85" s="88" t="e">
        <f ca="1">IF(Results_tab[[#This Row],[Sex]]="M",_xlfn.RANK.EQ(Results_tab[[#This Row],[TOTAL]],mrank),"")</f>
        <v>#NAME?</v>
      </c>
      <c r="C85" s="88" t="str">
        <f>IF(Results_tab[[#This Row],[Sex]]="F",_xlfn.RANK.EQ(Results_tab[[#This Row],[TOTAL]],wrank),"")</f>
        <v/>
      </c>
      <c r="D85" s="88" t="e">
        <f ca="1">_xlfn.RANK.EQ(Results_tab[[#This Row],[Best 4 Score]],[Best 4 Score])</f>
        <v>#NAME?</v>
      </c>
      <c r="E85" s="88" t="e">
        <f ca="1">IF(Results_tab[[#This Row],[Sex]]="M",_xlfn.RANK.EQ(Results_tab[[#This Row],[Best 4 Score]],m4rank),"")</f>
        <v>#NAME?</v>
      </c>
      <c r="F85" s="88" t="str">
        <f>IF(Results_tab[[#This Row],[Sex]]="F",_xlfn.RANK.EQ(Results_tab[[#This Row],[Best 4 Score]],w4rank),"")</f>
        <v/>
      </c>
      <c r="G85" s="103" t="s">
        <v>142</v>
      </c>
      <c r="H85" s="3" t="s">
        <v>63</v>
      </c>
      <c r="I85" s="28" t="s">
        <v>69</v>
      </c>
      <c r="J85" s="104">
        <f>SUM(Results_tab[[#This Row],[Herts 10K]:[St Albans Parkrun 5K]])</f>
        <v>79</v>
      </c>
      <c r="K85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79</v>
      </c>
      <c r="L85" s="105">
        <f>COUNT(Results_tab[[#This Row],[Herts 10K]:[St Albans Parkrun 5K]])</f>
        <v>1</v>
      </c>
      <c r="M85" s="114">
        <v>79</v>
      </c>
      <c r="N85" s="113"/>
      <c r="O85" s="113"/>
      <c r="P85" s="113"/>
      <c r="Q85" s="113"/>
      <c r="R85" s="113"/>
      <c r="S85" s="117"/>
      <c r="T85" s="89">
        <f t="shared" si="2"/>
        <v>79</v>
      </c>
    </row>
    <row r="86" spans="1:20">
      <c r="A86" s="88">
        <f>RANK(Results_tab[[#This Row],[TOTAL]],[TOTAL])</f>
        <v>82</v>
      </c>
      <c r="B86" s="88" t="e">
        <f ca="1">IF(Results_tab[[#This Row],[Sex]]="M",_xlfn.RANK.EQ(Results_tab[[#This Row],[TOTAL]],mrank),"")</f>
        <v>#NAME?</v>
      </c>
      <c r="C86" s="88" t="str">
        <f>IF(Results_tab[[#This Row],[Sex]]="F",_xlfn.RANK.EQ(Results_tab[[#This Row],[TOTAL]],wrank),"")</f>
        <v/>
      </c>
      <c r="D86" s="88" t="e">
        <f ca="1">_xlfn.RANK.EQ(Results_tab[[#This Row],[Best 4 Score]],[Best 4 Score])</f>
        <v>#NAME?</v>
      </c>
      <c r="E86" s="88" t="e">
        <f ca="1">IF(Results_tab[[#This Row],[Sex]]="M",_xlfn.RANK.EQ(Results_tab[[#This Row],[Best 4 Score]],m4rank),"")</f>
        <v>#NAME?</v>
      </c>
      <c r="F86" s="88" t="str">
        <f>IF(Results_tab[[#This Row],[Sex]]="F",_xlfn.RANK.EQ(Results_tab[[#This Row],[Best 4 Score]],w4rank),"")</f>
        <v/>
      </c>
      <c r="G86" s="103" t="s">
        <v>225</v>
      </c>
      <c r="H86" s="3" t="s">
        <v>63</v>
      </c>
      <c r="I86" s="28"/>
      <c r="J86" s="104">
        <f>SUM(Results_tab[[#This Row],[Herts 10K]:[St Albans Parkrun 5K]])</f>
        <v>73</v>
      </c>
      <c r="K86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73</v>
      </c>
      <c r="L86" s="105">
        <f>COUNT(Results_tab[[#This Row],[Herts 10K]:[St Albans Parkrun 5K]])</f>
        <v>1</v>
      </c>
      <c r="M86" s="114">
        <v>73</v>
      </c>
      <c r="N86" s="113"/>
      <c r="O86" s="113"/>
      <c r="P86" s="113"/>
      <c r="Q86" s="113"/>
      <c r="R86" s="113"/>
      <c r="S86" s="117"/>
      <c r="T86" s="89">
        <f t="shared" si="2"/>
        <v>73</v>
      </c>
    </row>
    <row r="87" spans="1:20">
      <c r="A87" s="88">
        <f>RANK(Results_tab[[#This Row],[TOTAL]],[TOTAL])</f>
        <v>83</v>
      </c>
      <c r="B87" s="88" t="e">
        <f ca="1">IF(Results_tab[[#This Row],[Sex]]="M",_xlfn.RANK.EQ(Results_tab[[#This Row],[TOTAL]],mrank),"")</f>
        <v>#NAME?</v>
      </c>
      <c r="C87" s="88" t="str">
        <f>IF(Results_tab[[#This Row],[Sex]]="F",_xlfn.RANK.EQ(Results_tab[[#This Row],[TOTAL]],wrank),"")</f>
        <v/>
      </c>
      <c r="D87" s="88" t="e">
        <f ca="1">_xlfn.RANK.EQ(Results_tab[[#This Row],[Best 4 Score]],[Best 4 Score])</f>
        <v>#NAME?</v>
      </c>
      <c r="E87" s="88" t="e">
        <f ca="1">IF(Results_tab[[#This Row],[Sex]]="M",_xlfn.RANK.EQ(Results_tab[[#This Row],[Best 4 Score]],m4rank),"")</f>
        <v>#NAME?</v>
      </c>
      <c r="F87" s="88" t="str">
        <f>IF(Results_tab[[#This Row],[Sex]]="F",_xlfn.RANK.EQ(Results_tab[[#This Row],[Best 4 Score]],w4rank),"")</f>
        <v/>
      </c>
      <c r="G87" s="103" t="s">
        <v>48</v>
      </c>
      <c r="H87" s="3" t="s">
        <v>63</v>
      </c>
      <c r="I87" s="28" t="s">
        <v>69</v>
      </c>
      <c r="J87" s="104">
        <f>SUM(Results_tab[[#This Row],[Herts 10K]:[St Albans Parkrun 5K]])</f>
        <v>0</v>
      </c>
      <c r="K87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87" s="105">
        <f>COUNT(Results_tab[[#This Row],[Herts 10K]:[St Albans Parkrun 5K]])</f>
        <v>0</v>
      </c>
      <c r="M87" s="113"/>
      <c r="N87" s="113"/>
      <c r="O87" s="113"/>
      <c r="P87" s="113"/>
      <c r="Q87" s="113"/>
      <c r="R87" s="113"/>
      <c r="S87" s="117"/>
      <c r="T87" s="89"/>
    </row>
    <row r="88" spans="1:20">
      <c r="A88" s="88">
        <f>RANK(Results_tab[[#This Row],[TOTAL]],[TOTAL])</f>
        <v>83</v>
      </c>
      <c r="B88" s="88" t="str">
        <f>IF(Results_tab[[#This Row],[Sex]]="M",_xlfn.RANK.EQ(Results_tab[[#This Row],[TOTAL]],mrank),"")</f>
        <v/>
      </c>
      <c r="C88" s="88" t="e">
        <f ca="1">IF(Results_tab[[#This Row],[Sex]]="F",_xlfn.RANK.EQ(Results_tab[[#This Row],[TOTAL]],wrank),"")</f>
        <v>#NAME?</v>
      </c>
      <c r="D88" s="88" t="e">
        <f ca="1">_xlfn.RANK.EQ(Results_tab[[#This Row],[Best 4 Score]],[Best 4 Score])</f>
        <v>#NAME?</v>
      </c>
      <c r="E88" s="88" t="str">
        <f>IF(Results_tab[[#This Row],[Sex]]="M",_xlfn.RANK.EQ(Results_tab[[#This Row],[Best 4 Score]],m4rank),"")</f>
        <v/>
      </c>
      <c r="F88" s="88" t="e">
        <f ca="1">IF(Results_tab[[#This Row],[Sex]]="F",_xlfn.RANK.EQ(Results_tab[[#This Row],[Best 4 Score]],w4rank),"")</f>
        <v>#NAME?</v>
      </c>
      <c r="G88" s="103" t="s">
        <v>23</v>
      </c>
      <c r="H88" s="3" t="s">
        <v>64</v>
      </c>
      <c r="I88" s="28" t="s">
        <v>99</v>
      </c>
      <c r="J88" s="104">
        <f>SUM(Results_tab[[#This Row],[Herts 10K]:[St Albans Parkrun 5K]])</f>
        <v>0</v>
      </c>
      <c r="K88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88" s="105">
        <f>COUNT(Results_tab[[#This Row],[Herts 10K]:[St Albans Parkrun 5K]])</f>
        <v>0</v>
      </c>
      <c r="M88" s="113"/>
      <c r="N88" s="113"/>
      <c r="O88" s="113"/>
      <c r="P88" s="113"/>
      <c r="Q88" s="113"/>
      <c r="R88" s="113"/>
      <c r="S88" s="117"/>
      <c r="T88" s="89"/>
    </row>
    <row r="89" spans="1:20">
      <c r="A89" s="88">
        <f>RANK(Results_tab[[#This Row],[TOTAL]],[TOTAL])</f>
        <v>83</v>
      </c>
      <c r="B89" s="88" t="e">
        <f ca="1">IF(Results_tab[[#This Row],[Sex]]="M",_xlfn.RANK.EQ(Results_tab[[#This Row],[TOTAL]],mrank),"")</f>
        <v>#NAME?</v>
      </c>
      <c r="C89" s="88" t="str">
        <f>IF(Results_tab[[#This Row],[Sex]]="F",_xlfn.RANK.EQ(Results_tab[[#This Row],[TOTAL]],wrank),"")</f>
        <v/>
      </c>
      <c r="D89" s="88" t="e">
        <f ca="1">_xlfn.RANK.EQ(Results_tab[[#This Row],[Best 4 Score]],[Best 4 Score])</f>
        <v>#NAME?</v>
      </c>
      <c r="E89" s="88" t="e">
        <f ca="1">IF(Results_tab[[#This Row],[Sex]]="M",_xlfn.RANK.EQ(Results_tab[[#This Row],[Best 4 Score]],m4rank),"")</f>
        <v>#NAME?</v>
      </c>
      <c r="F89" s="88" t="str">
        <f>IF(Results_tab[[#This Row],[Sex]]="F",_xlfn.RANK.EQ(Results_tab[[#This Row],[Best 4 Score]],w4rank),"")</f>
        <v/>
      </c>
      <c r="G89" s="103" t="s">
        <v>126</v>
      </c>
      <c r="H89" s="3" t="s">
        <v>63</v>
      </c>
      <c r="I89" s="28"/>
      <c r="J89" s="104">
        <f>SUM(Results_tab[[#This Row],[Herts 10K]:[St Albans Parkrun 5K]])</f>
        <v>0</v>
      </c>
      <c r="K89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89" s="105">
        <f>COUNT(Results_tab[[#This Row],[Herts 10K]:[St Albans Parkrun 5K]])</f>
        <v>0</v>
      </c>
      <c r="M89" s="113"/>
      <c r="N89" s="113"/>
      <c r="O89" s="113"/>
      <c r="P89" s="113"/>
      <c r="Q89" s="113"/>
      <c r="R89" s="113"/>
      <c r="S89" s="117"/>
      <c r="T89" s="89"/>
    </row>
    <row r="90" spans="1:20">
      <c r="A90" s="88">
        <f>RANK(Results_tab[[#This Row],[TOTAL]],[TOTAL])</f>
        <v>83</v>
      </c>
      <c r="B90" s="88" t="str">
        <f>IF(Results_tab[[#This Row],[Sex]]="M",_xlfn.RANK.EQ(Results_tab[[#This Row],[TOTAL]],mrank),"")</f>
        <v/>
      </c>
      <c r="C90" s="88" t="e">
        <f ca="1">IF(Results_tab[[#This Row],[Sex]]="F",_xlfn.RANK.EQ(Results_tab[[#This Row],[TOTAL]],wrank),"")</f>
        <v>#NAME?</v>
      </c>
      <c r="D90" s="88" t="e">
        <f ca="1">_xlfn.RANK.EQ(Results_tab[[#This Row],[Best 4 Score]],[Best 4 Score])</f>
        <v>#NAME?</v>
      </c>
      <c r="E90" s="88" t="str">
        <f>IF(Results_tab[[#This Row],[Sex]]="M",_xlfn.RANK.EQ(Results_tab[[#This Row],[Best 4 Score]],m4rank),"")</f>
        <v/>
      </c>
      <c r="F90" s="88" t="e">
        <f ca="1">IF(Results_tab[[#This Row],[Sex]]="F",_xlfn.RANK.EQ(Results_tab[[#This Row],[Best 4 Score]],w4rank),"")</f>
        <v>#NAME?</v>
      </c>
      <c r="G90" s="103" t="s">
        <v>11</v>
      </c>
      <c r="H90" s="3" t="s">
        <v>64</v>
      </c>
      <c r="I90" s="28" t="s">
        <v>66</v>
      </c>
      <c r="J90" s="104">
        <f>SUM(Results_tab[[#This Row],[Herts 10K]:[St Albans Parkrun 5K]])</f>
        <v>0</v>
      </c>
      <c r="K90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90" s="105">
        <f>COUNT(Results_tab[[#This Row],[Herts 10K]:[St Albans Parkrun 5K]])</f>
        <v>0</v>
      </c>
      <c r="M90" s="113"/>
      <c r="N90" s="113"/>
      <c r="O90" s="113"/>
      <c r="P90" s="113"/>
      <c r="Q90" s="113"/>
      <c r="R90" s="113"/>
      <c r="S90" s="117"/>
      <c r="T90" s="89"/>
    </row>
    <row r="91" spans="1:20">
      <c r="A91" s="88">
        <f>RANK(Results_tab[[#This Row],[TOTAL]],[TOTAL])</f>
        <v>83</v>
      </c>
      <c r="B91" s="88" t="e">
        <f ca="1">IF(Results_tab[[#This Row],[Sex]]="M",_xlfn.RANK.EQ(Results_tab[[#This Row],[TOTAL]],mrank),"")</f>
        <v>#NAME?</v>
      </c>
      <c r="C91" s="88" t="str">
        <f>IF(Results_tab[[#This Row],[Sex]]="F",_xlfn.RANK.EQ(Results_tab[[#This Row],[TOTAL]],wrank),"")</f>
        <v/>
      </c>
      <c r="D91" s="88" t="e">
        <f ca="1">_xlfn.RANK.EQ(Results_tab[[#This Row],[Best 4 Score]],[Best 4 Score])</f>
        <v>#NAME?</v>
      </c>
      <c r="E91" s="88" t="e">
        <f ca="1">IF(Results_tab[[#This Row],[Sex]]="M",_xlfn.RANK.EQ(Results_tab[[#This Row],[Best 4 Score]],m4rank),"")</f>
        <v>#NAME?</v>
      </c>
      <c r="F91" s="88" t="str">
        <f>IF(Results_tab[[#This Row],[Sex]]="F",_xlfn.RANK.EQ(Results_tab[[#This Row],[Best 4 Score]],w4rank),"")</f>
        <v/>
      </c>
      <c r="G91" s="103" t="s">
        <v>139</v>
      </c>
      <c r="H91" s="3" t="s">
        <v>63</v>
      </c>
      <c r="I91" s="28" t="s">
        <v>65</v>
      </c>
      <c r="J91" s="104">
        <f>SUM(Results_tab[[#This Row],[Herts 10K]:[St Albans Parkrun 5K]])</f>
        <v>0</v>
      </c>
      <c r="K91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91" s="105">
        <f>COUNT(Results_tab[[#This Row],[Herts 10K]:[St Albans Parkrun 5K]])</f>
        <v>0</v>
      </c>
      <c r="M91" s="113"/>
      <c r="N91" s="113"/>
      <c r="O91" s="113"/>
      <c r="P91" s="113"/>
      <c r="Q91" s="113"/>
      <c r="R91" s="113"/>
      <c r="S91" s="117"/>
      <c r="T91" s="89"/>
    </row>
    <row r="92" spans="1:20">
      <c r="A92" s="88">
        <f>RANK(Results_tab[[#This Row],[TOTAL]],[TOTAL])</f>
        <v>83</v>
      </c>
      <c r="B92" s="88" t="str">
        <f>IF(Results_tab[[#This Row],[Sex]]="M",_xlfn.RANK.EQ(Results_tab[[#This Row],[TOTAL]],mrank),"")</f>
        <v/>
      </c>
      <c r="C92" s="88" t="e">
        <f ca="1">IF(Results_tab[[#This Row],[Sex]]="F",_xlfn.RANK.EQ(Results_tab[[#This Row],[TOTAL]],wrank),"")</f>
        <v>#NAME?</v>
      </c>
      <c r="D92" s="88" t="e">
        <f ca="1">_xlfn.RANK.EQ(Results_tab[[#This Row],[Best 4 Score]],[Best 4 Score])</f>
        <v>#NAME?</v>
      </c>
      <c r="E92" s="88" t="str">
        <f>IF(Results_tab[[#This Row],[Sex]]="M",_xlfn.RANK.EQ(Results_tab[[#This Row],[Best 4 Score]],m4rank),"")</f>
        <v/>
      </c>
      <c r="F92" s="88" t="e">
        <f ca="1">IF(Results_tab[[#This Row],[Sex]]="F",_xlfn.RANK.EQ(Results_tab[[#This Row],[Best 4 Score]],w4rank),"")</f>
        <v>#NAME?</v>
      </c>
      <c r="G92" s="103" t="s">
        <v>134</v>
      </c>
      <c r="H92" s="3" t="s">
        <v>64</v>
      </c>
      <c r="I92" s="28"/>
      <c r="J92" s="104">
        <f>SUM(Results_tab[[#This Row],[Herts 10K]:[St Albans Parkrun 5K]])</f>
        <v>0</v>
      </c>
      <c r="K92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92" s="105">
        <f>COUNT(Results_tab[[#This Row],[Herts 10K]:[St Albans Parkrun 5K]])</f>
        <v>0</v>
      </c>
      <c r="M92" s="113"/>
      <c r="N92" s="113"/>
      <c r="O92" s="113"/>
      <c r="P92" s="113"/>
      <c r="Q92" s="113"/>
      <c r="R92" s="113"/>
      <c r="S92" s="117"/>
      <c r="T92" s="89"/>
    </row>
    <row r="93" spans="1:20">
      <c r="A93" s="88">
        <f>RANK(Results_tab[[#This Row],[TOTAL]],[TOTAL])</f>
        <v>83</v>
      </c>
      <c r="B93" s="88" t="str">
        <f>IF(Results_tab[[#This Row],[Sex]]="M",_xlfn.RANK.EQ(Results_tab[[#This Row],[TOTAL]],mrank),"")</f>
        <v/>
      </c>
      <c r="C93" s="88" t="e">
        <f ca="1">IF(Results_tab[[#This Row],[Sex]]="F",_xlfn.RANK.EQ(Results_tab[[#This Row],[TOTAL]],wrank),"")</f>
        <v>#NAME?</v>
      </c>
      <c r="D93" s="88" t="e">
        <f ca="1">_xlfn.RANK.EQ(Results_tab[[#This Row],[Best 4 Score]],[Best 4 Score])</f>
        <v>#NAME?</v>
      </c>
      <c r="E93" s="88" t="str">
        <f>IF(Results_tab[[#This Row],[Sex]]="M",_xlfn.RANK.EQ(Results_tab[[#This Row],[Best 4 Score]],m4rank),"")</f>
        <v/>
      </c>
      <c r="F93" s="88" t="e">
        <f ca="1">IF(Results_tab[[#This Row],[Sex]]="F",_xlfn.RANK.EQ(Results_tab[[#This Row],[Best 4 Score]],w4rank),"")</f>
        <v>#NAME?</v>
      </c>
      <c r="G93" s="106" t="s">
        <v>111</v>
      </c>
      <c r="H93" s="20" t="s">
        <v>64</v>
      </c>
      <c r="I93" s="29"/>
      <c r="J93" s="104">
        <f>SUM(Results_tab[[#This Row],[Herts 10K]:[St Albans Parkrun 5K]])</f>
        <v>0</v>
      </c>
      <c r="K93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93" s="105">
        <f>COUNT(Results_tab[[#This Row],[Herts 10K]:[St Albans Parkrun 5K]])</f>
        <v>0</v>
      </c>
      <c r="M93" s="113"/>
      <c r="N93" s="113"/>
      <c r="O93" s="113"/>
      <c r="P93" s="113"/>
      <c r="Q93" s="113"/>
      <c r="R93" s="113"/>
      <c r="S93" s="117"/>
      <c r="T93" s="89"/>
    </row>
    <row r="94" spans="1:20">
      <c r="A94" s="88">
        <f>RANK(Results_tab[[#This Row],[TOTAL]],[TOTAL])</f>
        <v>83</v>
      </c>
      <c r="B94" s="88" t="str">
        <f>IF(Results_tab[[#This Row],[Sex]]="M",_xlfn.RANK.EQ(Results_tab[[#This Row],[TOTAL]],mrank),"")</f>
        <v/>
      </c>
      <c r="C94" s="88" t="e">
        <f ca="1">IF(Results_tab[[#This Row],[Sex]]="F",_xlfn.RANK.EQ(Results_tab[[#This Row],[TOTAL]],wrank),"")</f>
        <v>#NAME?</v>
      </c>
      <c r="D94" s="88" t="e">
        <f ca="1">_xlfn.RANK.EQ(Results_tab[[#This Row],[Best 4 Score]],[Best 4 Score])</f>
        <v>#NAME?</v>
      </c>
      <c r="E94" s="88" t="str">
        <f>IF(Results_tab[[#This Row],[Sex]]="M",_xlfn.RANK.EQ(Results_tab[[#This Row],[Best 4 Score]],m4rank),"")</f>
        <v/>
      </c>
      <c r="F94" s="88" t="e">
        <f ca="1">IF(Results_tab[[#This Row],[Sex]]="F",_xlfn.RANK.EQ(Results_tab[[#This Row],[Best 4 Score]],w4rank),"")</f>
        <v>#NAME?</v>
      </c>
      <c r="G94" s="103" t="s">
        <v>130</v>
      </c>
      <c r="H94" s="3" t="s">
        <v>64</v>
      </c>
      <c r="I94" s="28"/>
      <c r="J94" s="104">
        <f>SUM(Results_tab[[#This Row],[Herts 10K]:[St Albans Parkrun 5K]])</f>
        <v>0</v>
      </c>
      <c r="K94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94" s="105">
        <f>COUNT(Results_tab[[#This Row],[Herts 10K]:[St Albans Parkrun 5K]])</f>
        <v>0</v>
      </c>
      <c r="M94" s="113"/>
      <c r="N94" s="113"/>
      <c r="O94" s="113"/>
      <c r="P94" s="113"/>
      <c r="Q94" s="113"/>
      <c r="R94" s="113"/>
      <c r="S94" s="117"/>
      <c r="T94" s="89"/>
    </row>
    <row r="95" spans="1:20">
      <c r="A95" s="88">
        <f>RANK(Results_tab[[#This Row],[TOTAL]],[TOTAL])</f>
        <v>83</v>
      </c>
      <c r="B95" s="88" t="str">
        <f>IF(Results_tab[[#This Row],[Sex]]="M",_xlfn.RANK.EQ(Results_tab[[#This Row],[TOTAL]],mrank),"")</f>
        <v/>
      </c>
      <c r="C95" s="88" t="e">
        <f ca="1">IF(Results_tab[[#This Row],[Sex]]="F",_xlfn.RANK.EQ(Results_tab[[#This Row],[TOTAL]],wrank),"")</f>
        <v>#NAME?</v>
      </c>
      <c r="D95" s="88" t="e">
        <f ca="1">_xlfn.RANK.EQ(Results_tab[[#This Row],[Best 4 Score]],[Best 4 Score])</f>
        <v>#NAME?</v>
      </c>
      <c r="E95" s="88" t="str">
        <f>IF(Results_tab[[#This Row],[Sex]]="M",_xlfn.RANK.EQ(Results_tab[[#This Row],[Best 4 Score]],m4rank),"")</f>
        <v/>
      </c>
      <c r="F95" s="88" t="e">
        <f ca="1">IF(Results_tab[[#This Row],[Sex]]="F",_xlfn.RANK.EQ(Results_tab[[#This Row],[Best 4 Score]],w4rank),"")</f>
        <v>#NAME?</v>
      </c>
      <c r="G95" s="106" t="s">
        <v>125</v>
      </c>
      <c r="H95" s="3" t="s">
        <v>64</v>
      </c>
      <c r="I95" s="28"/>
      <c r="J95" s="104">
        <f>SUM(Results_tab[[#This Row],[Herts 10K]:[St Albans Parkrun 5K]])</f>
        <v>0</v>
      </c>
      <c r="K95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95" s="105">
        <f>COUNT(Results_tab[[#This Row],[Herts 10K]:[St Albans Parkrun 5K]])</f>
        <v>0</v>
      </c>
      <c r="M95" s="113"/>
      <c r="N95" s="113"/>
      <c r="O95" s="113"/>
      <c r="P95" s="113"/>
      <c r="Q95" s="113"/>
      <c r="R95" s="113"/>
      <c r="S95" s="117"/>
      <c r="T95" s="89"/>
    </row>
    <row r="96" spans="1:20">
      <c r="A96" s="88">
        <f>RANK(Results_tab[[#This Row],[TOTAL]],[TOTAL])</f>
        <v>83</v>
      </c>
      <c r="B96" s="88" t="str">
        <f>IF(Results_tab[[#This Row],[Sex]]="M",_xlfn.RANK.EQ(Results_tab[[#This Row],[TOTAL]],mrank),"")</f>
        <v/>
      </c>
      <c r="C96" s="88" t="e">
        <f ca="1">IF(Results_tab[[#This Row],[Sex]]="F",_xlfn.RANK.EQ(Results_tab[[#This Row],[TOTAL]],wrank),"")</f>
        <v>#NAME?</v>
      </c>
      <c r="D96" s="88" t="e">
        <f ca="1">_xlfn.RANK.EQ(Results_tab[[#This Row],[Best 4 Score]],[Best 4 Score])</f>
        <v>#NAME?</v>
      </c>
      <c r="E96" s="88" t="str">
        <f>IF(Results_tab[[#This Row],[Sex]]="M",_xlfn.RANK.EQ(Results_tab[[#This Row],[Best 4 Score]],m4rank),"")</f>
        <v/>
      </c>
      <c r="F96" s="88" t="e">
        <f ca="1">IF(Results_tab[[#This Row],[Sex]]="F",_xlfn.RANK.EQ(Results_tab[[#This Row],[Best 4 Score]],w4rank),"")</f>
        <v>#NAME?</v>
      </c>
      <c r="G96" s="103" t="s">
        <v>117</v>
      </c>
      <c r="H96" s="3" t="s">
        <v>64</v>
      </c>
      <c r="I96" s="28"/>
      <c r="J96" s="104">
        <f>SUM(Results_tab[[#This Row],[Herts 10K]:[St Albans Parkrun 5K]])</f>
        <v>0</v>
      </c>
      <c r="K96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96" s="105">
        <f>COUNT(Results_tab[[#This Row],[Herts 10K]:[St Albans Parkrun 5K]])</f>
        <v>0</v>
      </c>
      <c r="M96" s="113"/>
      <c r="N96" s="113"/>
      <c r="O96" s="113"/>
      <c r="P96" s="113"/>
      <c r="Q96" s="113"/>
      <c r="R96" s="113"/>
      <c r="S96" s="117"/>
      <c r="T96" s="89"/>
    </row>
    <row r="97" spans="1:20">
      <c r="A97" s="88">
        <f>RANK(Results_tab[[#This Row],[TOTAL]],[TOTAL])</f>
        <v>83</v>
      </c>
      <c r="B97" s="88" t="e">
        <f ca="1">IF(Results_tab[[#This Row],[Sex]]="M",_xlfn.RANK.EQ(Results_tab[[#This Row],[TOTAL]],mrank),"")</f>
        <v>#NAME?</v>
      </c>
      <c r="C97" s="88" t="str">
        <f>IF(Results_tab[[#This Row],[Sex]]="F",_xlfn.RANK.EQ(Results_tab[[#This Row],[TOTAL]],wrank),"")</f>
        <v/>
      </c>
      <c r="D97" s="88" t="e">
        <f ca="1">_xlfn.RANK.EQ(Results_tab[[#This Row],[Best 4 Score]],[Best 4 Score])</f>
        <v>#NAME?</v>
      </c>
      <c r="E97" s="88" t="e">
        <f ca="1">IF(Results_tab[[#This Row],[Sex]]="M",_xlfn.RANK.EQ(Results_tab[[#This Row],[Best 4 Score]],m4rank),"")</f>
        <v>#NAME?</v>
      </c>
      <c r="F97" s="88" t="str">
        <f>IF(Results_tab[[#This Row],[Sex]]="F",_xlfn.RANK.EQ(Results_tab[[#This Row],[Best 4 Score]],w4rank),"")</f>
        <v/>
      </c>
      <c r="G97" s="103" t="s">
        <v>10</v>
      </c>
      <c r="H97" s="3" t="s">
        <v>63</v>
      </c>
      <c r="I97" s="28" t="s">
        <v>69</v>
      </c>
      <c r="J97" s="104">
        <f>SUM(Results_tab[[#This Row],[Herts 10K]:[St Albans Parkrun 5K]])</f>
        <v>0</v>
      </c>
      <c r="K97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97" s="105">
        <f>COUNT(Results_tab[[#This Row],[Herts 10K]:[St Albans Parkrun 5K]])</f>
        <v>0</v>
      </c>
      <c r="M97" s="113"/>
      <c r="N97" s="113"/>
      <c r="O97" s="113"/>
      <c r="P97" s="113"/>
      <c r="Q97" s="113"/>
      <c r="R97" s="113"/>
      <c r="S97" s="117"/>
      <c r="T97" s="89"/>
    </row>
    <row r="98" spans="1:20">
      <c r="A98" s="88">
        <f>RANK(Results_tab[[#This Row],[TOTAL]],[TOTAL])</f>
        <v>83</v>
      </c>
      <c r="B98" s="88" t="e">
        <f ca="1">IF(Results_tab[[#This Row],[Sex]]="M",_xlfn.RANK.EQ(Results_tab[[#This Row],[TOTAL]],mrank),"")</f>
        <v>#NAME?</v>
      </c>
      <c r="C98" s="88" t="str">
        <f>IF(Results_tab[[#This Row],[Sex]]="F",_xlfn.RANK.EQ(Results_tab[[#This Row],[TOTAL]],wrank),"")</f>
        <v/>
      </c>
      <c r="D98" s="88" t="e">
        <f ca="1">_xlfn.RANK.EQ(Results_tab[[#This Row],[Best 4 Score]],[Best 4 Score])</f>
        <v>#NAME?</v>
      </c>
      <c r="E98" s="88" t="e">
        <f ca="1">IF(Results_tab[[#This Row],[Sex]]="M",_xlfn.RANK.EQ(Results_tab[[#This Row],[Best 4 Score]],m4rank),"")</f>
        <v>#NAME?</v>
      </c>
      <c r="F98" s="88" t="str">
        <f>IF(Results_tab[[#This Row],[Sex]]="F",_xlfn.RANK.EQ(Results_tab[[#This Row],[Best 4 Score]],w4rank),"")</f>
        <v/>
      </c>
      <c r="G98" s="103" t="s">
        <v>25</v>
      </c>
      <c r="H98" s="3" t="s">
        <v>63</v>
      </c>
      <c r="I98" s="28" t="s">
        <v>70</v>
      </c>
      <c r="J98" s="104">
        <f>SUM(Results_tab[[#This Row],[Herts 10K]:[St Albans Parkrun 5K]])</f>
        <v>0</v>
      </c>
      <c r="K98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98" s="105">
        <f>COUNT(Results_tab[[#This Row],[Herts 10K]:[St Albans Parkrun 5K]])</f>
        <v>0</v>
      </c>
      <c r="M98" s="113"/>
      <c r="N98" s="113"/>
      <c r="O98" s="113"/>
      <c r="P98" s="113"/>
      <c r="Q98" s="113"/>
      <c r="R98" s="113"/>
      <c r="S98" s="117"/>
      <c r="T98" s="89"/>
    </row>
    <row r="99" spans="1:20">
      <c r="A99" s="88">
        <f>RANK(Results_tab[[#This Row],[TOTAL]],[TOTAL])</f>
        <v>83</v>
      </c>
      <c r="B99" s="88" t="str">
        <f>IF(Results_tab[[#This Row],[Sex]]="M",_xlfn.RANK.EQ(Results_tab[[#This Row],[TOTAL]],mrank),"")</f>
        <v/>
      </c>
      <c r="C99" s="88" t="e">
        <f ca="1">IF(Results_tab[[#This Row],[Sex]]="F",_xlfn.RANK.EQ(Results_tab[[#This Row],[TOTAL]],wrank),"")</f>
        <v>#NAME?</v>
      </c>
      <c r="D99" s="88" t="e">
        <f ca="1">_xlfn.RANK.EQ(Results_tab[[#This Row],[Best 4 Score]],[Best 4 Score])</f>
        <v>#NAME?</v>
      </c>
      <c r="E99" s="88" t="str">
        <f>IF(Results_tab[[#This Row],[Sex]]="M",_xlfn.RANK.EQ(Results_tab[[#This Row],[Best 4 Score]],m4rank),"")</f>
        <v/>
      </c>
      <c r="F99" s="88" t="e">
        <f ca="1">IF(Results_tab[[#This Row],[Sex]]="F",_xlfn.RANK.EQ(Results_tab[[#This Row],[Best 4 Score]],w4rank),"")</f>
        <v>#NAME?</v>
      </c>
      <c r="G99" s="103" t="s">
        <v>82</v>
      </c>
      <c r="H99" s="3" t="s">
        <v>64</v>
      </c>
      <c r="I99" s="28" t="s">
        <v>66</v>
      </c>
      <c r="J99" s="104">
        <f>SUM(Results_tab[[#This Row],[Herts 10K]:[St Albans Parkrun 5K]])</f>
        <v>0</v>
      </c>
      <c r="K99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99" s="105">
        <f>COUNT(Results_tab[[#This Row],[Herts 10K]:[St Albans Parkrun 5K]])</f>
        <v>0</v>
      </c>
      <c r="M99" s="113"/>
      <c r="N99" s="113"/>
      <c r="O99" s="113"/>
      <c r="P99" s="113"/>
      <c r="Q99" s="113"/>
      <c r="R99" s="113"/>
      <c r="S99" s="117"/>
      <c r="T99" s="89"/>
    </row>
    <row r="100" spans="1:20">
      <c r="A100" s="88">
        <f>RANK(Results_tab[[#This Row],[TOTAL]],[TOTAL])</f>
        <v>83</v>
      </c>
      <c r="B100" s="88" t="e">
        <f ca="1">IF(Results_tab[[#This Row],[Sex]]="M",_xlfn.RANK.EQ(Results_tab[[#This Row],[TOTAL]],mrank),"")</f>
        <v>#NAME?</v>
      </c>
      <c r="C100" s="88" t="str">
        <f>IF(Results_tab[[#This Row],[Sex]]="F",_xlfn.RANK.EQ(Results_tab[[#This Row],[TOTAL]],wrank),"")</f>
        <v/>
      </c>
      <c r="D100" s="88" t="e">
        <f ca="1">_xlfn.RANK.EQ(Results_tab[[#This Row],[Best 4 Score]],[Best 4 Score])</f>
        <v>#NAME?</v>
      </c>
      <c r="E100" s="88" t="e">
        <f ca="1">IF(Results_tab[[#This Row],[Sex]]="M",_xlfn.RANK.EQ(Results_tab[[#This Row],[Best 4 Score]],m4rank),"")</f>
        <v>#NAME?</v>
      </c>
      <c r="F100" s="88" t="str">
        <f>IF(Results_tab[[#This Row],[Sex]]="F",_xlfn.RANK.EQ(Results_tab[[#This Row],[Best 4 Score]],w4rank),"")</f>
        <v/>
      </c>
      <c r="G100" s="103" t="s">
        <v>123</v>
      </c>
      <c r="H100" s="3" t="s">
        <v>63</v>
      </c>
      <c r="I100" s="28"/>
      <c r="J100" s="104">
        <f>SUM(Results_tab[[#This Row],[Herts 10K]:[St Albans Parkrun 5K]])</f>
        <v>0</v>
      </c>
      <c r="K100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00" s="105">
        <f>COUNT(Results_tab[[#This Row],[Herts 10K]:[St Albans Parkrun 5K]])</f>
        <v>0</v>
      </c>
      <c r="M100" s="113"/>
      <c r="N100" s="113"/>
      <c r="O100" s="113"/>
      <c r="P100" s="113"/>
      <c r="Q100" s="113"/>
      <c r="R100" s="113"/>
      <c r="S100" s="117"/>
      <c r="T100" s="89"/>
    </row>
    <row r="101" spans="1:20">
      <c r="A101" s="88">
        <f>RANK(Results_tab[[#This Row],[TOTAL]],[TOTAL])</f>
        <v>83</v>
      </c>
      <c r="B101" s="88" t="str">
        <f>IF(Results_tab[[#This Row],[Sex]]="M",_xlfn.RANK.EQ(Results_tab[[#This Row],[TOTAL]],mrank),"")</f>
        <v/>
      </c>
      <c r="C101" s="88" t="e">
        <f ca="1">IF(Results_tab[[#This Row],[Sex]]="F",_xlfn.RANK.EQ(Results_tab[[#This Row],[TOTAL]],wrank),"")</f>
        <v>#NAME?</v>
      </c>
      <c r="D101" s="88" t="e">
        <f ca="1">_xlfn.RANK.EQ(Results_tab[[#This Row],[Best 4 Score]],[Best 4 Score])</f>
        <v>#NAME?</v>
      </c>
      <c r="E101" s="88" t="str">
        <f>IF(Results_tab[[#This Row],[Sex]]="M",_xlfn.RANK.EQ(Results_tab[[#This Row],[Best 4 Score]],m4rank),"")</f>
        <v/>
      </c>
      <c r="F101" s="88" t="e">
        <f ca="1">IF(Results_tab[[#This Row],[Sex]]="F",_xlfn.RANK.EQ(Results_tab[[#This Row],[Best 4 Score]],w4rank),"")</f>
        <v>#NAME?</v>
      </c>
      <c r="G101" s="103" t="s">
        <v>119</v>
      </c>
      <c r="H101" s="3" t="s">
        <v>64</v>
      </c>
      <c r="I101" s="28"/>
      <c r="J101" s="104">
        <f>SUM(Results_tab[[#This Row],[Herts 10K]:[St Albans Parkrun 5K]])</f>
        <v>0</v>
      </c>
      <c r="K101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01" s="105">
        <f>COUNT(Results_tab[[#This Row],[Herts 10K]:[St Albans Parkrun 5K]])</f>
        <v>0</v>
      </c>
      <c r="M101" s="113"/>
      <c r="N101" s="113"/>
      <c r="O101" s="113"/>
      <c r="P101" s="113"/>
      <c r="Q101" s="113"/>
      <c r="R101" s="113"/>
      <c r="S101" s="117"/>
      <c r="T101" s="89"/>
    </row>
    <row r="102" spans="1:20">
      <c r="A102" s="88">
        <f>RANK(Results_tab[[#This Row],[TOTAL]],[TOTAL])</f>
        <v>83</v>
      </c>
      <c r="B102" s="88" t="str">
        <f>IF(Results_tab[[#This Row],[Sex]]="M",_xlfn.RANK.EQ(Results_tab[[#This Row],[TOTAL]],mrank),"")</f>
        <v/>
      </c>
      <c r="C102" s="88" t="e">
        <f ca="1">IF(Results_tab[[#This Row],[Sex]]="F",_xlfn.RANK.EQ(Results_tab[[#This Row],[TOTAL]],wrank),"")</f>
        <v>#NAME?</v>
      </c>
      <c r="D102" s="88" t="e">
        <f ca="1">_xlfn.RANK.EQ(Results_tab[[#This Row],[Best 4 Score]],[Best 4 Score])</f>
        <v>#NAME?</v>
      </c>
      <c r="E102" s="88" t="str">
        <f>IF(Results_tab[[#This Row],[Sex]]="M",_xlfn.RANK.EQ(Results_tab[[#This Row],[Best 4 Score]],m4rank),"")</f>
        <v/>
      </c>
      <c r="F102" s="88" t="e">
        <f ca="1">IF(Results_tab[[#This Row],[Sex]]="F",_xlfn.RANK.EQ(Results_tab[[#This Row],[Best 4 Score]],w4rank),"")</f>
        <v>#NAME?</v>
      </c>
      <c r="G102" s="103" t="s">
        <v>141</v>
      </c>
      <c r="H102" s="3" t="s">
        <v>64</v>
      </c>
      <c r="I102" s="28" t="s">
        <v>99</v>
      </c>
      <c r="J102" s="104">
        <f>SUM(Results_tab[[#This Row],[Herts 10K]:[St Albans Parkrun 5K]])</f>
        <v>0</v>
      </c>
      <c r="K102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02" s="105">
        <f>COUNT(Results_tab[[#This Row],[Herts 10K]:[St Albans Parkrun 5K]])</f>
        <v>0</v>
      </c>
      <c r="M102" s="113"/>
      <c r="N102" s="113"/>
      <c r="O102" s="113"/>
      <c r="P102" s="113"/>
      <c r="Q102" s="113"/>
      <c r="R102" s="113"/>
      <c r="S102" s="117"/>
      <c r="T102" s="89"/>
    </row>
    <row r="103" spans="1:20">
      <c r="A103" s="88">
        <f>RANK(Results_tab[[#This Row],[TOTAL]],[TOTAL])</f>
        <v>83</v>
      </c>
      <c r="B103" s="88" t="str">
        <f>IF(Results_tab[[#This Row],[Sex]]="M",_xlfn.RANK.EQ(Results_tab[[#This Row],[TOTAL]],mrank),"")</f>
        <v/>
      </c>
      <c r="C103" s="88" t="e">
        <f ca="1">IF(Results_tab[[#This Row],[Sex]]="F",_xlfn.RANK.EQ(Results_tab[[#This Row],[TOTAL]],wrank),"")</f>
        <v>#NAME?</v>
      </c>
      <c r="D103" s="88" t="e">
        <f ca="1">_xlfn.RANK.EQ(Results_tab[[#This Row],[Best 4 Score]],[Best 4 Score])</f>
        <v>#NAME?</v>
      </c>
      <c r="E103" s="88" t="str">
        <f>IF(Results_tab[[#This Row],[Sex]]="M",_xlfn.RANK.EQ(Results_tab[[#This Row],[Best 4 Score]],m4rank),"")</f>
        <v/>
      </c>
      <c r="F103" s="88" t="e">
        <f ca="1">IF(Results_tab[[#This Row],[Sex]]="F",_xlfn.RANK.EQ(Results_tab[[#This Row],[Best 4 Score]],w4rank),"")</f>
        <v>#NAME?</v>
      </c>
      <c r="G103" s="103" t="s">
        <v>16</v>
      </c>
      <c r="H103" s="3" t="s">
        <v>64</v>
      </c>
      <c r="I103" s="28" t="s">
        <v>66</v>
      </c>
      <c r="J103" s="104">
        <f>SUM(Results_tab[[#This Row],[Herts 10K]:[St Albans Parkrun 5K]])</f>
        <v>0</v>
      </c>
      <c r="K103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03" s="105">
        <f>COUNT(Results_tab[[#This Row],[Herts 10K]:[St Albans Parkrun 5K]])</f>
        <v>0</v>
      </c>
      <c r="M103" s="113"/>
      <c r="N103" s="113"/>
      <c r="O103" s="113"/>
      <c r="P103" s="113"/>
      <c r="Q103" s="113"/>
      <c r="R103" s="113"/>
      <c r="S103" s="117"/>
      <c r="T103" s="89"/>
    </row>
    <row r="104" spans="1:20">
      <c r="A104" s="88">
        <f>RANK(Results_tab[[#This Row],[TOTAL]],[TOTAL])</f>
        <v>83</v>
      </c>
      <c r="B104" s="88" t="e">
        <f ca="1">IF(Results_tab[[#This Row],[Sex]]="M",_xlfn.RANK.EQ(Results_tab[[#This Row],[TOTAL]],mrank),"")</f>
        <v>#NAME?</v>
      </c>
      <c r="C104" s="88" t="str">
        <f>IF(Results_tab[[#This Row],[Sex]]="F",_xlfn.RANK.EQ(Results_tab[[#This Row],[TOTAL]],wrank),"")</f>
        <v/>
      </c>
      <c r="D104" s="88" t="e">
        <f ca="1">_xlfn.RANK.EQ(Results_tab[[#This Row],[Best 4 Score]],[Best 4 Score])</f>
        <v>#NAME?</v>
      </c>
      <c r="E104" s="88" t="e">
        <f ca="1">IF(Results_tab[[#This Row],[Sex]]="M",_xlfn.RANK.EQ(Results_tab[[#This Row],[Best 4 Score]],m4rank),"")</f>
        <v>#NAME?</v>
      </c>
      <c r="F104" s="88" t="str">
        <f>IF(Results_tab[[#This Row],[Sex]]="F",_xlfn.RANK.EQ(Results_tab[[#This Row],[Best 4 Score]],w4rank),"")</f>
        <v/>
      </c>
      <c r="G104" s="103" t="s">
        <v>133</v>
      </c>
      <c r="H104" s="3" t="s">
        <v>63</v>
      </c>
      <c r="I104" s="28"/>
      <c r="J104" s="104">
        <f>SUM(Results_tab[[#This Row],[Herts 10K]:[St Albans Parkrun 5K]])</f>
        <v>0</v>
      </c>
      <c r="K104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04" s="105">
        <f>COUNT(Results_tab[[#This Row],[Herts 10K]:[St Albans Parkrun 5K]])</f>
        <v>0</v>
      </c>
      <c r="M104" s="113"/>
      <c r="N104" s="113"/>
      <c r="O104" s="113"/>
      <c r="P104" s="113"/>
      <c r="Q104" s="113"/>
      <c r="R104" s="113"/>
      <c r="S104" s="117"/>
      <c r="T104" s="89"/>
    </row>
    <row r="105" spans="1:20">
      <c r="A105" s="88">
        <f>RANK(Results_tab[[#This Row],[TOTAL]],[TOTAL])</f>
        <v>83</v>
      </c>
      <c r="B105" s="88" t="e">
        <f ca="1">IF(Results_tab[[#This Row],[Sex]]="M",_xlfn.RANK.EQ(Results_tab[[#This Row],[TOTAL]],mrank),"")</f>
        <v>#NAME?</v>
      </c>
      <c r="C105" s="88" t="str">
        <f>IF(Results_tab[[#This Row],[Sex]]="F",_xlfn.RANK.EQ(Results_tab[[#This Row],[TOTAL]],wrank),"")</f>
        <v/>
      </c>
      <c r="D105" s="88" t="e">
        <f ca="1">_xlfn.RANK.EQ(Results_tab[[#This Row],[Best 4 Score]],[Best 4 Score])</f>
        <v>#NAME?</v>
      </c>
      <c r="E105" s="88" t="e">
        <f ca="1">IF(Results_tab[[#This Row],[Sex]]="M",_xlfn.RANK.EQ(Results_tab[[#This Row],[Best 4 Score]],m4rank),"")</f>
        <v>#NAME?</v>
      </c>
      <c r="F105" s="88" t="str">
        <f>IF(Results_tab[[#This Row],[Sex]]="F",_xlfn.RANK.EQ(Results_tab[[#This Row],[Best 4 Score]],w4rank),"")</f>
        <v/>
      </c>
      <c r="G105" s="103" t="s">
        <v>127</v>
      </c>
      <c r="H105" s="3" t="s">
        <v>63</v>
      </c>
      <c r="I105" s="28"/>
      <c r="J105" s="104">
        <f>SUM(Results_tab[[#This Row],[Herts 10K]:[St Albans Parkrun 5K]])</f>
        <v>0</v>
      </c>
      <c r="K105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05" s="105">
        <f>COUNT(Results_tab[[#This Row],[Herts 10K]:[St Albans Parkrun 5K]])</f>
        <v>0</v>
      </c>
      <c r="M105" s="113"/>
      <c r="N105" s="113"/>
      <c r="O105" s="113"/>
      <c r="P105" s="113"/>
      <c r="Q105" s="113"/>
      <c r="R105" s="113"/>
      <c r="S105" s="117"/>
      <c r="T105" s="89"/>
    </row>
    <row r="106" spans="1:20">
      <c r="A106" s="88">
        <f>RANK(Results_tab[[#This Row],[TOTAL]],[TOTAL])</f>
        <v>83</v>
      </c>
      <c r="B106" s="88" t="str">
        <f>IF(Results_tab[[#This Row],[Sex]]="M",_xlfn.RANK.EQ(Results_tab[[#This Row],[TOTAL]],mrank),"")</f>
        <v/>
      </c>
      <c r="C106" s="88" t="e">
        <f ca="1">IF(Results_tab[[#This Row],[Sex]]="F",_xlfn.RANK.EQ(Results_tab[[#This Row],[TOTAL]],wrank),"")</f>
        <v>#NAME?</v>
      </c>
      <c r="D106" s="88" t="e">
        <f ca="1">_xlfn.RANK.EQ(Results_tab[[#This Row],[Best 4 Score]],[Best 4 Score])</f>
        <v>#NAME?</v>
      </c>
      <c r="E106" s="88" t="str">
        <f>IF(Results_tab[[#This Row],[Sex]]="M",_xlfn.RANK.EQ(Results_tab[[#This Row],[Best 4 Score]],m4rank),"")</f>
        <v/>
      </c>
      <c r="F106" s="88" t="e">
        <f ca="1">IF(Results_tab[[#This Row],[Sex]]="F",_xlfn.RANK.EQ(Results_tab[[#This Row],[Best 4 Score]],w4rank),"")</f>
        <v>#NAME?</v>
      </c>
      <c r="G106" s="103" t="s">
        <v>112</v>
      </c>
      <c r="H106" s="3" t="s">
        <v>64</v>
      </c>
      <c r="I106" s="28"/>
      <c r="J106" s="104">
        <f>SUM(Results_tab[[#This Row],[Herts 10K]:[St Albans Parkrun 5K]])</f>
        <v>0</v>
      </c>
      <c r="K106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06" s="105">
        <f>COUNT(Results_tab[[#This Row],[Herts 10K]:[St Albans Parkrun 5K]])</f>
        <v>0</v>
      </c>
      <c r="M106" s="113"/>
      <c r="N106" s="113"/>
      <c r="O106" s="113"/>
      <c r="P106" s="113"/>
      <c r="Q106" s="113"/>
      <c r="R106" s="113"/>
      <c r="S106" s="117"/>
      <c r="T106" s="89"/>
    </row>
    <row r="107" spans="1:20">
      <c r="A107" s="88">
        <f>RANK(Results_tab[[#This Row],[TOTAL]],[TOTAL])</f>
        <v>83</v>
      </c>
      <c r="B107" s="88" t="e">
        <f ca="1">IF(Results_tab[[#This Row],[Sex]]="M",_xlfn.RANK.EQ(Results_tab[[#This Row],[TOTAL]],mrank),"")</f>
        <v>#NAME?</v>
      </c>
      <c r="C107" s="88" t="str">
        <f>IF(Results_tab[[#This Row],[Sex]]="F",_xlfn.RANK.EQ(Results_tab[[#This Row],[TOTAL]],wrank),"")</f>
        <v/>
      </c>
      <c r="D107" s="88" t="e">
        <f ca="1">_xlfn.RANK.EQ(Results_tab[[#This Row],[Best 4 Score]],[Best 4 Score])</f>
        <v>#NAME?</v>
      </c>
      <c r="E107" s="88" t="e">
        <f ca="1">IF(Results_tab[[#This Row],[Sex]]="M",_xlfn.RANK.EQ(Results_tab[[#This Row],[Best 4 Score]],m4rank),"")</f>
        <v>#NAME?</v>
      </c>
      <c r="F107" s="88" t="str">
        <f>IF(Results_tab[[#This Row],[Sex]]="F",_xlfn.RANK.EQ(Results_tab[[#This Row],[Best 4 Score]],w4rank),"")</f>
        <v/>
      </c>
      <c r="G107" s="103" t="s">
        <v>26</v>
      </c>
      <c r="H107" s="3" t="s">
        <v>63</v>
      </c>
      <c r="I107" s="28" t="s">
        <v>71</v>
      </c>
      <c r="J107" s="104">
        <f>SUM(Results_tab[[#This Row],[Herts 10K]:[St Albans Parkrun 5K]])</f>
        <v>0</v>
      </c>
      <c r="K107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07" s="105">
        <f>COUNT(Results_tab[[#This Row],[Herts 10K]:[St Albans Parkrun 5K]])</f>
        <v>0</v>
      </c>
      <c r="M107" s="113"/>
      <c r="N107" s="113"/>
      <c r="O107" s="113"/>
      <c r="P107" s="113"/>
      <c r="Q107" s="113"/>
      <c r="R107" s="113"/>
      <c r="S107" s="117"/>
      <c r="T107" s="89"/>
    </row>
    <row r="108" spans="1:20">
      <c r="A108" s="88">
        <f>RANK(Results_tab[[#This Row],[TOTAL]],[TOTAL])</f>
        <v>83</v>
      </c>
      <c r="B108" s="88" t="str">
        <f>IF(Results_tab[[#This Row],[Sex]]="M",_xlfn.RANK.EQ(Results_tab[[#This Row],[TOTAL]],mrank),"")</f>
        <v/>
      </c>
      <c r="C108" s="88" t="e">
        <f ca="1">IF(Results_tab[[#This Row],[Sex]]="F",_xlfn.RANK.EQ(Results_tab[[#This Row],[TOTAL]],wrank),"")</f>
        <v>#NAME?</v>
      </c>
      <c r="D108" s="88" t="e">
        <f ca="1">_xlfn.RANK.EQ(Results_tab[[#This Row],[Best 4 Score]],[Best 4 Score])</f>
        <v>#NAME?</v>
      </c>
      <c r="E108" s="88" t="str">
        <f>IF(Results_tab[[#This Row],[Sex]]="M",_xlfn.RANK.EQ(Results_tab[[#This Row],[Best 4 Score]],m4rank),"")</f>
        <v/>
      </c>
      <c r="F108" s="88" t="e">
        <f ca="1">IF(Results_tab[[#This Row],[Sex]]="F",_xlfn.RANK.EQ(Results_tab[[#This Row],[Best 4 Score]],w4rank),"")</f>
        <v>#NAME?</v>
      </c>
      <c r="G108" s="103" t="s">
        <v>46</v>
      </c>
      <c r="H108" s="3" t="s">
        <v>64</v>
      </c>
      <c r="I108" s="28" t="s">
        <v>66</v>
      </c>
      <c r="J108" s="104">
        <f>SUM(Results_tab[[#This Row],[Herts 10K]:[St Albans Parkrun 5K]])</f>
        <v>0</v>
      </c>
      <c r="K108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08" s="105">
        <f>COUNT(Results_tab[[#This Row],[Herts 10K]:[St Albans Parkrun 5K]])</f>
        <v>0</v>
      </c>
      <c r="M108" s="113"/>
      <c r="N108" s="113"/>
      <c r="O108" s="113"/>
      <c r="P108" s="113"/>
      <c r="Q108" s="113"/>
      <c r="R108" s="113"/>
      <c r="S108" s="117"/>
      <c r="T108" s="89"/>
    </row>
    <row r="109" spans="1:20">
      <c r="A109" s="88">
        <f>RANK(Results_tab[[#This Row],[TOTAL]],[TOTAL])</f>
        <v>83</v>
      </c>
      <c r="B109" s="88" t="str">
        <f>IF(Results_tab[[#This Row],[Sex]]="M",_xlfn.RANK.EQ(Results_tab[[#This Row],[TOTAL]],mrank),"")</f>
        <v/>
      </c>
      <c r="C109" s="88" t="e">
        <f ca="1">IF(Results_tab[[#This Row],[Sex]]="F",_xlfn.RANK.EQ(Results_tab[[#This Row],[TOTAL]],wrank),"")</f>
        <v>#NAME?</v>
      </c>
      <c r="D109" s="88" t="e">
        <f ca="1">_xlfn.RANK.EQ(Results_tab[[#This Row],[Best 4 Score]],[Best 4 Score])</f>
        <v>#NAME?</v>
      </c>
      <c r="E109" s="88" t="str">
        <f>IF(Results_tab[[#This Row],[Sex]]="M",_xlfn.RANK.EQ(Results_tab[[#This Row],[Best 4 Score]],m4rank),"")</f>
        <v/>
      </c>
      <c r="F109" s="88" t="e">
        <f ca="1">IF(Results_tab[[#This Row],[Sex]]="F",_xlfn.RANK.EQ(Results_tab[[#This Row],[Best 4 Score]],w4rank),"")</f>
        <v>#NAME?</v>
      </c>
      <c r="G109" s="103" t="s">
        <v>138</v>
      </c>
      <c r="H109" s="3" t="s">
        <v>64</v>
      </c>
      <c r="I109" s="28"/>
      <c r="J109" s="104">
        <f>SUM(Results_tab[[#This Row],[Herts 10K]:[St Albans Parkrun 5K]])</f>
        <v>0</v>
      </c>
      <c r="K109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09" s="105">
        <f>COUNT(Results_tab[[#This Row],[Herts 10K]:[St Albans Parkrun 5K]])</f>
        <v>0</v>
      </c>
      <c r="M109" s="113"/>
      <c r="N109" s="113"/>
      <c r="O109" s="113"/>
      <c r="P109" s="113"/>
      <c r="Q109" s="113"/>
      <c r="R109" s="113"/>
      <c r="S109" s="117"/>
      <c r="T109" s="89"/>
    </row>
    <row r="110" spans="1:20">
      <c r="A110" s="88">
        <f>RANK(Results_tab[[#This Row],[TOTAL]],[TOTAL])</f>
        <v>83</v>
      </c>
      <c r="B110" s="88" t="e">
        <f ca="1">IF(Results_tab[[#This Row],[Sex]]="M",_xlfn.RANK.EQ(Results_tab[[#This Row],[TOTAL]],mrank),"")</f>
        <v>#NAME?</v>
      </c>
      <c r="C110" s="88" t="str">
        <f>IF(Results_tab[[#This Row],[Sex]]="F",_xlfn.RANK.EQ(Results_tab[[#This Row],[TOTAL]],wrank),"")</f>
        <v/>
      </c>
      <c r="D110" s="88" t="e">
        <f ca="1">_xlfn.RANK.EQ(Results_tab[[#This Row],[Best 4 Score]],[Best 4 Score])</f>
        <v>#NAME?</v>
      </c>
      <c r="E110" s="88" t="e">
        <f ca="1">IF(Results_tab[[#This Row],[Sex]]="M",_xlfn.RANK.EQ(Results_tab[[#This Row],[Best 4 Score]],m4rank),"")</f>
        <v>#NAME?</v>
      </c>
      <c r="F110" s="88" t="str">
        <f>IF(Results_tab[[#This Row],[Sex]]="F",_xlfn.RANK.EQ(Results_tab[[#This Row],[Best 4 Score]],w4rank),"")</f>
        <v/>
      </c>
      <c r="G110" s="103" t="s">
        <v>7</v>
      </c>
      <c r="H110" s="3" t="s">
        <v>63</v>
      </c>
      <c r="I110" s="28" t="s">
        <v>65</v>
      </c>
      <c r="J110" s="104">
        <f>SUM(Results_tab[[#This Row],[Herts 10K]:[St Albans Parkrun 5K]])</f>
        <v>0</v>
      </c>
      <c r="K110" s="110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10" s="105">
        <f>COUNT(Results_tab[[#This Row],[Herts 10K]:[St Albans Parkrun 5K]])</f>
        <v>0</v>
      </c>
      <c r="M110" s="113"/>
      <c r="N110" s="113"/>
      <c r="O110" s="113"/>
      <c r="P110" s="113"/>
      <c r="Q110" s="113"/>
      <c r="R110" s="113"/>
      <c r="S110" s="117"/>
      <c r="T110" s="89"/>
    </row>
    <row r="111" spans="1:20">
      <c r="A111" s="88">
        <f>RANK(Results_tab[[#This Row],[TOTAL]],[TOTAL])</f>
        <v>83</v>
      </c>
      <c r="B111" s="88" t="str">
        <f>IF(Results_tab[[#This Row],[Sex]]="M",_xlfn.RANK.EQ(Results_tab[[#This Row],[TOTAL]],mrank),"")</f>
        <v/>
      </c>
      <c r="C111" s="88" t="e">
        <f ca="1">IF(Results_tab[[#This Row],[Sex]]="F",_xlfn.RANK.EQ(Results_tab[[#This Row],[TOTAL]],wrank),"")</f>
        <v>#NAME?</v>
      </c>
      <c r="D111" s="112" t="e">
        <f ca="1">_xlfn.RANK.EQ(Results_tab[[#This Row],[Best 4 Score]],[Best 4 Score])</f>
        <v>#NAME?</v>
      </c>
      <c r="E111" s="112" t="str">
        <f>IF(Results_tab[[#This Row],[Sex]]="M",_xlfn.RANK.EQ(Results_tab[[#This Row],[Best 4 Score]],m4rank),"")</f>
        <v/>
      </c>
      <c r="F111" s="112" t="e">
        <f ca="1">IF(Results_tab[[#This Row],[Sex]]="F",_xlfn.RANK.EQ(Results_tab[[#This Row],[Best 4 Score]],w4rank),"")</f>
        <v>#NAME?</v>
      </c>
      <c r="G111" s="107" t="s">
        <v>131</v>
      </c>
      <c r="H111" s="98" t="s">
        <v>64</v>
      </c>
      <c r="I111" s="99"/>
      <c r="J111" s="108">
        <f>SUM(Results_tab[[#This Row],[Herts 10K]:[St Albans Parkrun 5K]])</f>
        <v>0</v>
      </c>
      <c r="K111" s="111">
        <f>IF(Results_tab[[#This Row],[Count of Races]]&lt;4,SUM(Results_tab[[#This Row],[Herts 10K]:[St Albans Parkrun 5K]]),SUM(LARGE(Results_tab[[#This Row],[Herts 10K]:[St Albans Parkrun 5K]],1),LARGE(Results_tab[[#This Row],[Herts 10K]:[St Albans Parkrun 5K]],2),LARGE(Results_tab[[#This Row],[Herts 10K]:[St Albans Parkrun 5K]],3),LARGE(Results_tab[[#This Row],[Herts 10K]:[St Albans Parkrun 5K]],4)))</f>
        <v>0</v>
      </c>
      <c r="L111" s="109">
        <f>COUNT(Results_tab[[#This Row],[Herts 10K]:[St Albans Parkrun 5K]])</f>
        <v>0</v>
      </c>
      <c r="M111" s="118"/>
      <c r="N111" s="118"/>
      <c r="O111" s="118"/>
      <c r="P111" s="118"/>
      <c r="Q111" s="118"/>
      <c r="R111" s="118"/>
      <c r="S111" s="119"/>
      <c r="T111" s="100"/>
    </row>
    <row r="112" spans="1:20">
      <c r="K112" s="17"/>
      <c r="L112" s="17"/>
      <c r="M112" s="17"/>
      <c r="N112" s="17"/>
      <c r="O112" s="17"/>
      <c r="P112" s="17"/>
      <c r="Q112" s="17"/>
      <c r="R112" s="87"/>
    </row>
    <row r="113" spans="9:19">
      <c r="I113" s="10"/>
      <c r="J113" s="10"/>
      <c r="K113" s="120"/>
      <c r="L113" s="120"/>
      <c r="M113" s="120"/>
      <c r="N113" s="120"/>
      <c r="O113" s="120"/>
      <c r="P113" s="120"/>
      <c r="Q113" s="120"/>
      <c r="R113" s="121"/>
      <c r="S113" s="122"/>
    </row>
    <row r="114" spans="9:19">
      <c r="I114" s="10"/>
      <c r="J114" s="10"/>
      <c r="K114" s="123"/>
      <c r="L114" s="123"/>
      <c r="M114" s="123"/>
      <c r="N114" s="123"/>
      <c r="O114" s="123"/>
      <c r="P114" s="123"/>
      <c r="Q114" s="123"/>
      <c r="R114" s="121"/>
      <c r="S114" s="122"/>
    </row>
  </sheetData>
  <sortState ref="A5:S115">
    <sortCondition descending="1" ref="J5:J115"/>
  </sortState>
  <dataConsolidate/>
  <mergeCells count="1">
    <mergeCell ref="I3:L3"/>
  </mergeCells>
  <printOptions horizontalCentered="1"/>
  <pageMargins left="0.35433070866141736" right="0.43307086614173229" top="0.43307086614173229" bottom="0.43307086614173229" header="0.31496062992125984" footer="0.27559055118110237"/>
  <pageSetup paperSize="9" scale="51" fitToHeight="2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I54"/>
  <sheetViews>
    <sheetView workbookViewId="0">
      <pane ySplit="1" topLeftCell="A23" activePane="bottomLeft" state="frozen"/>
      <selection pane="bottomLeft"/>
    </sheetView>
  </sheetViews>
  <sheetFormatPr defaultRowHeight="12.75"/>
  <cols>
    <col min="1" max="1" width="9.85546875" style="41" customWidth="1"/>
    <col min="2" max="2" width="5" style="41" bestFit="1" customWidth="1"/>
    <col min="3" max="3" width="7.5703125" style="41" bestFit="1" customWidth="1"/>
    <col min="4" max="4" width="5" style="41" bestFit="1" customWidth="1"/>
    <col min="5" max="5" width="19.5703125" style="41" bestFit="1" customWidth="1"/>
    <col min="6" max="6" width="9.140625" style="41"/>
    <col min="7" max="7" width="6.5703125" style="41" bestFit="1" customWidth="1"/>
    <col min="8" max="8" width="8.140625" style="41" bestFit="1" customWidth="1"/>
    <col min="9" max="9" width="24.140625" style="41" customWidth="1"/>
    <col min="10" max="16384" width="9.140625" style="41"/>
  </cols>
  <sheetData>
    <row r="1" spans="1:8">
      <c r="A1" s="39" t="s">
        <v>200</v>
      </c>
      <c r="B1" s="39" t="s">
        <v>201</v>
      </c>
      <c r="C1" s="39" t="s">
        <v>202</v>
      </c>
      <c r="D1" s="39" t="s">
        <v>203</v>
      </c>
      <c r="E1" s="39" t="s">
        <v>204</v>
      </c>
      <c r="F1" s="40" t="s">
        <v>1</v>
      </c>
      <c r="G1" s="40" t="s">
        <v>68</v>
      </c>
      <c r="H1" s="39" t="s">
        <v>205</v>
      </c>
    </row>
    <row r="2" spans="1:8">
      <c r="A2" s="41" t="s">
        <v>206</v>
      </c>
      <c r="B2" s="41">
        <v>15</v>
      </c>
      <c r="C2" s="41">
        <v>15</v>
      </c>
      <c r="D2" s="41">
        <v>442</v>
      </c>
      <c r="E2" s="41" t="s">
        <v>4</v>
      </c>
      <c r="F2" s="42" t="s">
        <v>63</v>
      </c>
      <c r="G2" s="42">
        <v>100</v>
      </c>
      <c r="H2" s="43">
        <v>2.6076388888888885E-2</v>
      </c>
    </row>
    <row r="3" spans="1:8">
      <c r="A3" s="41" t="s">
        <v>206</v>
      </c>
      <c r="B3" s="41">
        <v>24</v>
      </c>
      <c r="C3" s="41">
        <v>24</v>
      </c>
      <c r="D3" s="41">
        <v>1507</v>
      </c>
      <c r="E3" s="41" t="s">
        <v>38</v>
      </c>
      <c r="F3" s="42" t="s">
        <v>63</v>
      </c>
      <c r="G3" s="42">
        <v>99</v>
      </c>
      <c r="H3" s="43">
        <v>2.7199074074074073E-2</v>
      </c>
    </row>
    <row r="4" spans="1:8">
      <c r="A4" s="41" t="s">
        <v>206</v>
      </c>
      <c r="B4" s="41">
        <v>30</v>
      </c>
      <c r="C4" s="41">
        <v>30</v>
      </c>
      <c r="D4" s="41">
        <v>2765</v>
      </c>
      <c r="E4" s="41" t="s">
        <v>121</v>
      </c>
      <c r="F4" s="42" t="s">
        <v>63</v>
      </c>
      <c r="G4" s="42">
        <v>98</v>
      </c>
      <c r="H4" s="43">
        <v>2.736111111111111E-2</v>
      </c>
    </row>
    <row r="5" spans="1:8">
      <c r="A5" s="41" t="s">
        <v>206</v>
      </c>
      <c r="B5" s="41">
        <v>37</v>
      </c>
      <c r="C5" s="41">
        <v>37</v>
      </c>
      <c r="D5" s="41">
        <v>2347</v>
      </c>
      <c r="E5" s="41" t="s">
        <v>216</v>
      </c>
      <c r="F5" s="42" t="s">
        <v>63</v>
      </c>
      <c r="G5" s="42">
        <v>97</v>
      </c>
      <c r="H5" s="43">
        <v>2.7835648148148151E-2</v>
      </c>
    </row>
    <row r="6" spans="1:8">
      <c r="A6" s="41" t="s">
        <v>206</v>
      </c>
      <c r="B6" s="41">
        <v>53</v>
      </c>
      <c r="C6" s="41">
        <v>53</v>
      </c>
      <c r="D6" s="41">
        <v>111</v>
      </c>
      <c r="E6" s="41" t="s">
        <v>129</v>
      </c>
      <c r="F6" s="42" t="s">
        <v>63</v>
      </c>
      <c r="G6" s="42">
        <v>96</v>
      </c>
      <c r="H6" s="43">
        <v>2.8414351851851847E-2</v>
      </c>
    </row>
    <row r="7" spans="1:8">
      <c r="A7" s="41" t="s">
        <v>206</v>
      </c>
      <c r="B7" s="41">
        <v>60</v>
      </c>
      <c r="C7" s="41">
        <v>60</v>
      </c>
      <c r="D7" s="41">
        <v>108</v>
      </c>
      <c r="E7" s="41" t="s">
        <v>42</v>
      </c>
      <c r="F7" s="42" t="s">
        <v>64</v>
      </c>
      <c r="G7" s="42">
        <v>100</v>
      </c>
      <c r="H7" s="43">
        <v>2.8668981481481479E-2</v>
      </c>
    </row>
    <row r="8" spans="1:8">
      <c r="A8" s="41" t="s">
        <v>206</v>
      </c>
      <c r="B8" s="41">
        <v>62</v>
      </c>
      <c r="C8" s="41">
        <v>62</v>
      </c>
      <c r="D8" s="41">
        <v>1674</v>
      </c>
      <c r="E8" s="41" t="s">
        <v>6</v>
      </c>
      <c r="F8" s="42" t="s">
        <v>63</v>
      </c>
      <c r="G8" s="42">
        <v>95</v>
      </c>
      <c r="H8" s="43">
        <v>2.8738425925925928E-2</v>
      </c>
    </row>
    <row r="9" spans="1:8">
      <c r="A9" s="41" t="s">
        <v>206</v>
      </c>
      <c r="B9" s="41">
        <v>64</v>
      </c>
      <c r="C9" s="41">
        <v>64</v>
      </c>
      <c r="D9" s="41">
        <v>2361</v>
      </c>
      <c r="E9" s="41" t="s">
        <v>217</v>
      </c>
      <c r="F9" s="42" t="s">
        <v>63</v>
      </c>
      <c r="G9" s="42">
        <v>94</v>
      </c>
      <c r="H9" s="43">
        <v>2.8749999999999998E-2</v>
      </c>
    </row>
    <row r="10" spans="1:8">
      <c r="A10" s="41" t="s">
        <v>206</v>
      </c>
      <c r="B10" s="41">
        <v>65</v>
      </c>
      <c r="C10" s="41">
        <v>65</v>
      </c>
      <c r="D10" s="41">
        <v>563</v>
      </c>
      <c r="E10" s="41" t="s">
        <v>18</v>
      </c>
      <c r="F10" s="42" t="s">
        <v>63</v>
      </c>
      <c r="G10" s="42">
        <v>93</v>
      </c>
      <c r="H10" s="43">
        <v>2.8784722222222225E-2</v>
      </c>
    </row>
    <row r="11" spans="1:8">
      <c r="A11" s="41" t="s">
        <v>206</v>
      </c>
      <c r="B11" s="41">
        <v>80</v>
      </c>
      <c r="C11" s="41">
        <v>80</v>
      </c>
      <c r="D11" s="41">
        <v>35</v>
      </c>
      <c r="E11" s="41" t="s">
        <v>122</v>
      </c>
      <c r="F11" s="42" t="s">
        <v>63</v>
      </c>
      <c r="G11" s="42">
        <v>92</v>
      </c>
      <c r="H11" s="43">
        <v>2.9201388888888888E-2</v>
      </c>
    </row>
    <row r="12" spans="1:8">
      <c r="A12" s="41" t="s">
        <v>206</v>
      </c>
      <c r="B12" s="41">
        <v>86</v>
      </c>
      <c r="C12" s="41">
        <v>86</v>
      </c>
      <c r="D12" s="41">
        <v>1926</v>
      </c>
      <c r="E12" s="41" t="s">
        <v>218</v>
      </c>
      <c r="F12" s="42" t="s">
        <v>63</v>
      </c>
      <c r="G12" s="42">
        <v>91</v>
      </c>
      <c r="H12" s="43">
        <v>2.9363425925925921E-2</v>
      </c>
    </row>
    <row r="13" spans="1:8">
      <c r="A13" s="41" t="s">
        <v>206</v>
      </c>
      <c r="B13" s="41">
        <v>112</v>
      </c>
      <c r="C13" s="41">
        <v>112</v>
      </c>
      <c r="D13" s="41">
        <v>153</v>
      </c>
      <c r="E13" s="41" t="s">
        <v>219</v>
      </c>
      <c r="F13" s="42" t="s">
        <v>63</v>
      </c>
      <c r="G13" s="42">
        <v>90</v>
      </c>
      <c r="H13" s="43">
        <v>2.990740740740741E-2</v>
      </c>
    </row>
    <row r="14" spans="1:8">
      <c r="A14" s="41" t="s">
        <v>206</v>
      </c>
      <c r="B14" s="41">
        <v>116</v>
      </c>
      <c r="C14" s="41">
        <v>116</v>
      </c>
      <c r="D14" s="41">
        <v>1987</v>
      </c>
      <c r="E14" s="41" t="s">
        <v>8</v>
      </c>
      <c r="F14" s="42" t="s">
        <v>63</v>
      </c>
      <c r="G14" s="42">
        <v>89</v>
      </c>
      <c r="H14" s="43">
        <v>2.9930555555555557E-2</v>
      </c>
    </row>
    <row r="15" spans="1:8">
      <c r="A15" s="41" t="s">
        <v>206</v>
      </c>
      <c r="B15" s="41">
        <v>119</v>
      </c>
      <c r="C15" s="41">
        <v>119</v>
      </c>
      <c r="D15" s="41">
        <v>588</v>
      </c>
      <c r="E15" s="41" t="s">
        <v>110</v>
      </c>
      <c r="F15" s="42" t="s">
        <v>63</v>
      </c>
      <c r="G15" s="42">
        <v>88</v>
      </c>
      <c r="H15" s="43">
        <v>2.9988425925925922E-2</v>
      </c>
    </row>
    <row r="16" spans="1:8">
      <c r="A16" s="41" t="s">
        <v>206</v>
      </c>
      <c r="B16" s="41">
        <v>181</v>
      </c>
      <c r="C16" s="41">
        <v>181</v>
      </c>
      <c r="D16" s="41">
        <v>1673</v>
      </c>
      <c r="E16" s="41" t="s">
        <v>207</v>
      </c>
      <c r="F16" s="42" t="s">
        <v>64</v>
      </c>
      <c r="G16" s="42">
        <v>99</v>
      </c>
      <c r="H16" s="43">
        <v>3.0694444444444444E-2</v>
      </c>
    </row>
    <row r="17" spans="1:8">
      <c r="A17" s="41" t="s">
        <v>206</v>
      </c>
      <c r="B17" s="41">
        <v>182</v>
      </c>
      <c r="C17" s="41">
        <v>182</v>
      </c>
      <c r="D17" s="41">
        <v>1670</v>
      </c>
      <c r="E17" s="41" t="s">
        <v>9</v>
      </c>
      <c r="F17" s="42" t="s">
        <v>63</v>
      </c>
      <c r="G17" s="42">
        <v>87</v>
      </c>
      <c r="H17" s="43">
        <v>3.0694444444444444E-2</v>
      </c>
    </row>
    <row r="18" spans="1:8">
      <c r="D18" s="82">
        <v>1449</v>
      </c>
      <c r="E18" s="82" t="s">
        <v>491</v>
      </c>
      <c r="F18" s="83" t="s">
        <v>63</v>
      </c>
      <c r="G18" s="84">
        <v>86</v>
      </c>
      <c r="H18" s="85">
        <v>3.0972222222222224E-2</v>
      </c>
    </row>
    <row r="19" spans="1:8">
      <c r="A19" s="41" t="s">
        <v>206</v>
      </c>
      <c r="B19" s="41">
        <v>210</v>
      </c>
      <c r="C19" s="41">
        <v>210</v>
      </c>
      <c r="D19" s="41">
        <v>129</v>
      </c>
      <c r="E19" s="41" t="s">
        <v>44</v>
      </c>
      <c r="F19" s="42" t="s">
        <v>63</v>
      </c>
      <c r="G19" s="42">
        <v>85</v>
      </c>
      <c r="H19" s="43">
        <v>3.1099537037037037E-2</v>
      </c>
    </row>
    <row r="20" spans="1:8">
      <c r="A20" s="41" t="s">
        <v>206</v>
      </c>
      <c r="B20" s="41">
        <v>289</v>
      </c>
      <c r="C20" s="41">
        <v>289</v>
      </c>
      <c r="D20" s="41">
        <v>724</v>
      </c>
      <c r="E20" s="41" t="s">
        <v>220</v>
      </c>
      <c r="F20" s="42" t="s">
        <v>63</v>
      </c>
      <c r="G20" s="42">
        <v>84</v>
      </c>
      <c r="H20" s="43">
        <v>3.2175925925925927E-2</v>
      </c>
    </row>
    <row r="21" spans="1:8">
      <c r="A21" s="41" t="s">
        <v>206</v>
      </c>
      <c r="B21" s="41">
        <v>290</v>
      </c>
      <c r="C21" s="41">
        <v>290</v>
      </c>
      <c r="D21" s="41">
        <v>2481</v>
      </c>
      <c r="E21" s="41" t="s">
        <v>13</v>
      </c>
      <c r="F21" s="42" t="s">
        <v>63</v>
      </c>
      <c r="G21" s="42">
        <v>83</v>
      </c>
      <c r="H21" s="43">
        <v>3.2187500000000001E-2</v>
      </c>
    </row>
    <row r="22" spans="1:8">
      <c r="A22" s="41" t="s">
        <v>206</v>
      </c>
      <c r="B22" s="41">
        <v>320</v>
      </c>
      <c r="C22" s="41">
        <v>320</v>
      </c>
      <c r="D22" s="41">
        <v>643</v>
      </c>
      <c r="E22" s="44" t="s">
        <v>208</v>
      </c>
      <c r="F22" s="42" t="s">
        <v>64</v>
      </c>
      <c r="G22" s="42">
        <v>98</v>
      </c>
      <c r="H22" s="43">
        <v>3.2569444444444443E-2</v>
      </c>
    </row>
    <row r="23" spans="1:8">
      <c r="A23" s="41" t="s">
        <v>206</v>
      </c>
      <c r="B23" s="41">
        <v>329</v>
      </c>
      <c r="C23" s="41">
        <v>329</v>
      </c>
      <c r="D23" s="41">
        <v>2324</v>
      </c>
      <c r="E23" s="41" t="s">
        <v>221</v>
      </c>
      <c r="F23" s="42" t="s">
        <v>63</v>
      </c>
      <c r="G23" s="42">
        <v>82</v>
      </c>
      <c r="H23" s="43">
        <v>3.2650462962962964E-2</v>
      </c>
    </row>
    <row r="24" spans="1:8">
      <c r="A24" s="41" t="s">
        <v>206</v>
      </c>
      <c r="B24" s="41">
        <v>337</v>
      </c>
      <c r="C24" s="41">
        <v>337</v>
      </c>
      <c r="D24" s="41">
        <v>441</v>
      </c>
      <c r="E24" s="41" t="s">
        <v>17</v>
      </c>
      <c r="F24" s="42" t="s">
        <v>64</v>
      </c>
      <c r="G24" s="42">
        <v>97</v>
      </c>
      <c r="H24" s="43">
        <v>3.2743055555555553E-2</v>
      </c>
    </row>
    <row r="25" spans="1:8">
      <c r="A25" s="41" t="s">
        <v>206</v>
      </c>
      <c r="B25" s="41">
        <v>370</v>
      </c>
      <c r="C25" s="41">
        <v>370</v>
      </c>
      <c r="D25" s="41">
        <v>2805</v>
      </c>
      <c r="E25" s="41" t="s">
        <v>20</v>
      </c>
      <c r="F25" s="42" t="s">
        <v>64</v>
      </c>
      <c r="G25" s="42">
        <v>96</v>
      </c>
      <c r="H25" s="43">
        <v>3.3009259259259259E-2</v>
      </c>
    </row>
    <row r="26" spans="1:8">
      <c r="A26" s="41" t="s">
        <v>206</v>
      </c>
      <c r="B26" s="41">
        <v>377</v>
      </c>
      <c r="C26" s="41">
        <v>377</v>
      </c>
      <c r="D26" s="41">
        <v>48</v>
      </c>
      <c r="E26" s="41" t="s">
        <v>84</v>
      </c>
      <c r="F26" s="42" t="s">
        <v>63</v>
      </c>
      <c r="G26" s="42">
        <v>81</v>
      </c>
      <c r="H26" s="43">
        <v>3.3067129629629634E-2</v>
      </c>
    </row>
    <row r="27" spans="1:8">
      <c r="A27" s="41" t="s">
        <v>206</v>
      </c>
      <c r="B27" s="41">
        <v>405</v>
      </c>
      <c r="C27" s="41">
        <v>405</v>
      </c>
      <c r="D27" s="41">
        <v>583</v>
      </c>
      <c r="E27" s="41" t="s">
        <v>222</v>
      </c>
      <c r="F27" s="42" t="s">
        <v>63</v>
      </c>
      <c r="G27" s="42">
        <v>79</v>
      </c>
      <c r="H27" s="43">
        <v>3.3287037037037039E-2</v>
      </c>
    </row>
    <row r="28" spans="1:8">
      <c r="A28" s="41" t="s">
        <v>206</v>
      </c>
      <c r="B28" s="41">
        <v>443</v>
      </c>
      <c r="C28" s="41">
        <v>443</v>
      </c>
      <c r="D28" s="41">
        <v>345</v>
      </c>
      <c r="E28" s="41" t="s">
        <v>22</v>
      </c>
      <c r="F28" s="42" t="s">
        <v>63</v>
      </c>
      <c r="G28" s="42">
        <v>80</v>
      </c>
      <c r="H28" s="43">
        <v>3.3622685185185179E-2</v>
      </c>
    </row>
    <row r="29" spans="1:8">
      <c r="A29" s="41" t="s">
        <v>206</v>
      </c>
      <c r="B29" s="41">
        <v>441</v>
      </c>
      <c r="C29" s="41">
        <v>441</v>
      </c>
      <c r="D29" s="41">
        <v>477</v>
      </c>
      <c r="E29" s="41" t="s">
        <v>142</v>
      </c>
      <c r="F29" s="42" t="s">
        <v>63</v>
      </c>
      <c r="G29" s="42">
        <v>78</v>
      </c>
      <c r="H29" s="43">
        <v>3.3622685185185179E-2</v>
      </c>
    </row>
    <row r="30" spans="1:8">
      <c r="A30" s="41" t="s">
        <v>206</v>
      </c>
      <c r="B30" s="41">
        <v>498</v>
      </c>
      <c r="C30" s="41">
        <v>498</v>
      </c>
      <c r="D30" s="41">
        <v>2821</v>
      </c>
      <c r="E30" s="41" t="s">
        <v>14</v>
      </c>
      <c r="F30" s="42" t="s">
        <v>63</v>
      </c>
      <c r="G30" s="42">
        <v>77</v>
      </c>
      <c r="H30" s="43">
        <v>3.4074074074074076E-2</v>
      </c>
    </row>
    <row r="31" spans="1:8">
      <c r="A31" s="41" t="s">
        <v>206</v>
      </c>
      <c r="B31" s="41">
        <v>673</v>
      </c>
      <c r="C31" s="41">
        <v>673</v>
      </c>
      <c r="D31" s="41">
        <v>251</v>
      </c>
      <c r="E31" s="41" t="s">
        <v>114</v>
      </c>
      <c r="F31" s="42" t="s">
        <v>64</v>
      </c>
      <c r="G31" s="42">
        <v>95</v>
      </c>
      <c r="H31" s="43">
        <v>3.5543981481481475E-2</v>
      </c>
    </row>
    <row r="32" spans="1:8">
      <c r="A32" s="41" t="s">
        <v>206</v>
      </c>
      <c r="B32" s="41">
        <v>719</v>
      </c>
      <c r="C32" s="41">
        <v>719</v>
      </c>
      <c r="D32" s="41">
        <v>1508</v>
      </c>
      <c r="E32" s="41" t="s">
        <v>209</v>
      </c>
      <c r="F32" s="42" t="s">
        <v>64</v>
      </c>
      <c r="G32" s="42">
        <v>94</v>
      </c>
      <c r="H32" s="43">
        <v>3.5972222222222218E-2</v>
      </c>
    </row>
    <row r="33" spans="1:9">
      <c r="A33" s="41" t="s">
        <v>206</v>
      </c>
      <c r="B33" s="41">
        <v>797</v>
      </c>
      <c r="C33" s="41">
        <v>797</v>
      </c>
      <c r="D33" s="41">
        <v>2313</v>
      </c>
      <c r="E33" s="41" t="s">
        <v>137</v>
      </c>
      <c r="F33" s="42" t="s">
        <v>64</v>
      </c>
      <c r="G33" s="42">
        <v>93</v>
      </c>
      <c r="H33" s="43">
        <v>3.6574074074074071E-2</v>
      </c>
    </row>
    <row r="34" spans="1:9">
      <c r="A34" s="41" t="s">
        <v>206</v>
      </c>
      <c r="B34" s="41">
        <v>811</v>
      </c>
      <c r="C34" s="41">
        <v>811</v>
      </c>
      <c r="D34" s="41">
        <v>2033</v>
      </c>
      <c r="E34" s="41" t="s">
        <v>223</v>
      </c>
      <c r="F34" s="42" t="s">
        <v>63</v>
      </c>
      <c r="G34" s="42">
        <v>76</v>
      </c>
      <c r="H34" s="43">
        <v>3.6655092592592593E-2</v>
      </c>
    </row>
    <row r="35" spans="1:9">
      <c r="A35" s="41" t="s">
        <v>206</v>
      </c>
      <c r="B35" s="41">
        <v>824</v>
      </c>
      <c r="C35" s="41">
        <v>824</v>
      </c>
      <c r="D35" s="41">
        <v>2660</v>
      </c>
      <c r="E35" s="41" t="s">
        <v>224</v>
      </c>
      <c r="F35" s="42" t="s">
        <v>63</v>
      </c>
      <c r="G35" s="42">
        <v>75</v>
      </c>
      <c r="H35" s="43">
        <v>3.6736111111111108E-2</v>
      </c>
    </row>
    <row r="36" spans="1:9">
      <c r="A36" s="41" t="s">
        <v>206</v>
      </c>
      <c r="B36" s="41">
        <v>870</v>
      </c>
      <c r="C36" s="41">
        <v>870</v>
      </c>
      <c r="D36" s="41">
        <v>635</v>
      </c>
      <c r="E36" s="41" t="s">
        <v>28</v>
      </c>
      <c r="F36" s="42" t="s">
        <v>63</v>
      </c>
      <c r="G36" s="42">
        <v>74</v>
      </c>
      <c r="H36" s="43">
        <v>3.7094907407407403E-2</v>
      </c>
    </row>
    <row r="37" spans="1:9">
      <c r="A37" s="41" t="s">
        <v>206</v>
      </c>
      <c r="B37" s="41">
        <v>884</v>
      </c>
      <c r="C37" s="41">
        <v>884</v>
      </c>
      <c r="D37" s="41">
        <v>871</v>
      </c>
      <c r="E37" s="41" t="s">
        <v>210</v>
      </c>
      <c r="F37" s="42" t="s">
        <v>64</v>
      </c>
      <c r="G37" s="42">
        <v>92</v>
      </c>
      <c r="H37" s="43">
        <v>3.7222222222222219E-2</v>
      </c>
      <c r="I37" s="41" t="s">
        <v>492</v>
      </c>
    </row>
    <row r="38" spans="1:9">
      <c r="A38" s="41" t="s">
        <v>206</v>
      </c>
      <c r="B38" s="41">
        <v>979</v>
      </c>
      <c r="C38" s="41">
        <v>979</v>
      </c>
      <c r="D38" s="41">
        <v>634</v>
      </c>
      <c r="E38" s="41" t="s">
        <v>27</v>
      </c>
      <c r="F38" s="42" t="s">
        <v>64</v>
      </c>
      <c r="G38" s="42">
        <v>91</v>
      </c>
      <c r="H38" s="43">
        <v>3.7928240740740742E-2</v>
      </c>
    </row>
    <row r="39" spans="1:9">
      <c r="A39" s="41" t="s">
        <v>206</v>
      </c>
      <c r="B39" s="41">
        <v>1021</v>
      </c>
      <c r="C39" s="41">
        <v>1021</v>
      </c>
      <c r="D39" s="41">
        <v>623</v>
      </c>
      <c r="E39" s="41" t="s">
        <v>115</v>
      </c>
      <c r="F39" s="42" t="s">
        <v>64</v>
      </c>
      <c r="G39" s="42">
        <v>90</v>
      </c>
      <c r="H39" s="43">
        <v>3.8263888888888889E-2</v>
      </c>
    </row>
    <row r="40" spans="1:9">
      <c r="A40" s="41" t="s">
        <v>206</v>
      </c>
      <c r="B40" s="41">
        <v>1081</v>
      </c>
      <c r="C40" s="41">
        <v>1081</v>
      </c>
      <c r="D40" s="41">
        <v>1035</v>
      </c>
      <c r="E40" s="41" t="s">
        <v>225</v>
      </c>
      <c r="F40" s="42" t="s">
        <v>63</v>
      </c>
      <c r="G40" s="42">
        <v>73</v>
      </c>
      <c r="H40" s="43">
        <v>3.8680555555555558E-2</v>
      </c>
    </row>
    <row r="41" spans="1:9">
      <c r="A41" s="41" t="s">
        <v>206</v>
      </c>
      <c r="B41" s="41">
        <v>1122</v>
      </c>
      <c r="C41" s="41">
        <v>1122</v>
      </c>
      <c r="D41" s="41">
        <v>1675</v>
      </c>
      <c r="E41" s="41" t="s">
        <v>211</v>
      </c>
      <c r="F41" s="42" t="s">
        <v>64</v>
      </c>
      <c r="G41" s="42">
        <v>89</v>
      </c>
      <c r="H41" s="43">
        <v>3.8912037037037037E-2</v>
      </c>
    </row>
    <row r="42" spans="1:9">
      <c r="A42" s="41" t="s">
        <v>206</v>
      </c>
      <c r="B42" s="41">
        <v>1200</v>
      </c>
      <c r="C42" s="41">
        <v>1200</v>
      </c>
      <c r="D42" s="41">
        <v>1048</v>
      </c>
      <c r="E42" s="41" t="s">
        <v>226</v>
      </c>
      <c r="F42" s="42" t="s">
        <v>63</v>
      </c>
      <c r="G42" s="42">
        <v>72</v>
      </c>
      <c r="H42" s="43">
        <v>3.9398148148148147E-2</v>
      </c>
    </row>
    <row r="43" spans="1:9">
      <c r="A43" s="41" t="s">
        <v>206</v>
      </c>
      <c r="B43" s="41">
        <v>1276</v>
      </c>
      <c r="C43" s="41">
        <v>1276</v>
      </c>
      <c r="D43" s="41">
        <v>103</v>
      </c>
      <c r="E43" s="41" t="s">
        <v>29</v>
      </c>
      <c r="F43" s="42" t="s">
        <v>64</v>
      </c>
      <c r="G43" s="42">
        <v>88</v>
      </c>
      <c r="H43" s="43">
        <v>3.9953703703703707E-2</v>
      </c>
    </row>
    <row r="44" spans="1:9">
      <c r="A44" s="41" t="s">
        <v>206</v>
      </c>
      <c r="B44" s="41">
        <v>1278</v>
      </c>
      <c r="C44" s="41">
        <v>1278</v>
      </c>
      <c r="D44" s="41">
        <v>104</v>
      </c>
      <c r="E44" s="41" t="s">
        <v>30</v>
      </c>
      <c r="F44" s="42" t="s">
        <v>64</v>
      </c>
      <c r="G44" s="42">
        <v>87</v>
      </c>
      <c r="H44" s="43">
        <v>3.9953703703703707E-2</v>
      </c>
    </row>
    <row r="45" spans="1:9">
      <c r="A45" s="41" t="s">
        <v>206</v>
      </c>
      <c r="B45" s="41">
        <v>1380</v>
      </c>
      <c r="C45" s="41">
        <v>1380</v>
      </c>
      <c r="D45" s="41">
        <v>2846</v>
      </c>
      <c r="E45" s="41" t="s">
        <v>116</v>
      </c>
      <c r="F45" s="42" t="s">
        <v>64</v>
      </c>
      <c r="G45" s="42">
        <v>86</v>
      </c>
      <c r="H45" s="43">
        <v>4.0671296296296296E-2</v>
      </c>
    </row>
    <row r="46" spans="1:9">
      <c r="A46" s="41" t="s">
        <v>206</v>
      </c>
      <c r="B46" s="41">
        <v>1436</v>
      </c>
      <c r="C46" s="41">
        <v>1436</v>
      </c>
      <c r="D46" s="41">
        <v>2980</v>
      </c>
      <c r="E46" s="41" t="s">
        <v>136</v>
      </c>
      <c r="F46" s="42" t="s">
        <v>64</v>
      </c>
      <c r="G46" s="42">
        <v>85</v>
      </c>
      <c r="H46" s="43">
        <v>4.1076388888888891E-2</v>
      </c>
    </row>
    <row r="47" spans="1:9">
      <c r="A47" s="41" t="s">
        <v>206</v>
      </c>
      <c r="B47" s="41">
        <v>1525</v>
      </c>
      <c r="C47" s="41">
        <v>1525</v>
      </c>
      <c r="D47" s="41">
        <v>66</v>
      </c>
      <c r="E47" s="41" t="s">
        <v>120</v>
      </c>
      <c r="F47" s="42" t="s">
        <v>64</v>
      </c>
      <c r="G47" s="42">
        <v>84</v>
      </c>
      <c r="H47" s="43">
        <v>4.1863425925925929E-2</v>
      </c>
    </row>
    <row r="48" spans="1:9">
      <c r="A48" s="41" t="s">
        <v>206</v>
      </c>
      <c r="B48" s="41">
        <v>1528</v>
      </c>
      <c r="C48" s="41">
        <v>1528</v>
      </c>
      <c r="D48" s="41">
        <v>3003</v>
      </c>
      <c r="E48" s="41" t="s">
        <v>212</v>
      </c>
      <c r="F48" s="42" t="s">
        <v>64</v>
      </c>
      <c r="G48" s="42">
        <v>83</v>
      </c>
      <c r="H48" s="43">
        <v>4.1874999999999996E-2</v>
      </c>
    </row>
    <row r="49" spans="1:8">
      <c r="A49" s="41" t="s">
        <v>206</v>
      </c>
      <c r="B49" s="41">
        <v>1539</v>
      </c>
      <c r="C49" s="41">
        <v>1539</v>
      </c>
      <c r="D49" s="41">
        <v>1784</v>
      </c>
      <c r="E49" s="41" t="s">
        <v>213</v>
      </c>
      <c r="F49" s="42" t="s">
        <v>64</v>
      </c>
      <c r="G49" s="42">
        <v>82</v>
      </c>
      <c r="H49" s="43">
        <v>4.1990740740740745E-2</v>
      </c>
    </row>
    <row r="50" spans="1:8">
      <c r="A50" s="41" t="s">
        <v>206</v>
      </c>
      <c r="B50" s="41">
        <v>1576</v>
      </c>
      <c r="C50" s="41">
        <v>1576</v>
      </c>
      <c r="D50" s="41">
        <v>15</v>
      </c>
      <c r="E50" s="41" t="s">
        <v>214</v>
      </c>
      <c r="F50" s="42" t="s">
        <v>64</v>
      </c>
      <c r="G50" s="42">
        <v>81</v>
      </c>
      <c r="H50" s="43">
        <v>4.2280092592592598E-2</v>
      </c>
    </row>
    <row r="51" spans="1:8">
      <c r="A51" s="41" t="s">
        <v>206</v>
      </c>
      <c r="B51" s="41">
        <v>1671</v>
      </c>
      <c r="C51" s="41">
        <v>1671</v>
      </c>
      <c r="D51" s="41">
        <v>630</v>
      </c>
      <c r="E51" s="41" t="s">
        <v>45</v>
      </c>
      <c r="F51" s="42" t="s">
        <v>63</v>
      </c>
      <c r="G51" s="42">
        <v>71</v>
      </c>
      <c r="H51" s="43">
        <v>4.3182870370370365E-2</v>
      </c>
    </row>
    <row r="52" spans="1:8">
      <c r="A52" s="41" t="s">
        <v>206</v>
      </c>
      <c r="B52" s="41">
        <v>1679</v>
      </c>
      <c r="C52" s="41">
        <v>1679</v>
      </c>
      <c r="D52" s="41">
        <v>642</v>
      </c>
      <c r="E52" s="41" t="s">
        <v>227</v>
      </c>
      <c r="F52" s="42" t="s">
        <v>63</v>
      </c>
      <c r="G52" s="42">
        <v>70</v>
      </c>
      <c r="H52" s="43">
        <v>4.3206018518518519E-2</v>
      </c>
    </row>
    <row r="53" spans="1:8">
      <c r="A53" s="41" t="s">
        <v>206</v>
      </c>
      <c r="B53" s="41">
        <v>1848</v>
      </c>
      <c r="C53" s="41">
        <v>1848</v>
      </c>
      <c r="D53" s="41">
        <v>255</v>
      </c>
      <c r="E53" s="41" t="s">
        <v>104</v>
      </c>
      <c r="F53" s="42" t="s">
        <v>63</v>
      </c>
      <c r="G53" s="42">
        <v>69</v>
      </c>
      <c r="H53" s="43">
        <v>4.5057870370370373E-2</v>
      </c>
    </row>
    <row r="54" spans="1:8">
      <c r="A54" s="41" t="s">
        <v>206</v>
      </c>
      <c r="B54" s="41">
        <v>2368</v>
      </c>
      <c r="C54" s="41">
        <v>2368</v>
      </c>
      <c r="D54" s="41">
        <v>2773</v>
      </c>
      <c r="E54" s="41" t="s">
        <v>215</v>
      </c>
      <c r="F54" s="42" t="s">
        <v>64</v>
      </c>
      <c r="G54" s="42">
        <v>80</v>
      </c>
      <c r="H54" s="43">
        <v>6.0057870370370366E-2</v>
      </c>
    </row>
  </sheetData>
  <sortState ref="A2:H54">
    <sortCondition ref="H2:H54"/>
  </sortState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I32"/>
  <sheetViews>
    <sheetView workbookViewId="0"/>
  </sheetViews>
  <sheetFormatPr defaultColWidth="9" defaultRowHeight="15"/>
  <cols>
    <col min="1" max="3" width="10.28515625" style="17" customWidth="1"/>
    <col min="4" max="4" width="11" style="8" customWidth="1"/>
    <col min="5" max="5" width="12.7109375" style="8" customWidth="1"/>
    <col min="6" max="6" width="21.85546875" style="8" customWidth="1"/>
    <col min="7" max="7" width="10.7109375" style="17" bestFit="1" customWidth="1"/>
    <col min="8" max="8" width="9.85546875" style="17" customWidth="1"/>
    <col min="9" max="9" width="13.42578125" style="17" bestFit="1" customWidth="1"/>
    <col min="10" max="16384" width="9" style="8"/>
  </cols>
  <sheetData>
    <row r="1" spans="1:9" s="53" customFormat="1" ht="30">
      <c r="A1" s="51" t="s">
        <v>274</v>
      </c>
      <c r="B1" s="51" t="s">
        <v>355</v>
      </c>
      <c r="C1" s="51" t="s">
        <v>275</v>
      </c>
      <c r="D1" s="52" t="s">
        <v>0</v>
      </c>
      <c r="E1" s="53" t="s">
        <v>154</v>
      </c>
      <c r="F1" s="53" t="s">
        <v>243</v>
      </c>
      <c r="G1" s="54" t="s">
        <v>62</v>
      </c>
      <c r="H1" s="54" t="s">
        <v>156</v>
      </c>
      <c r="I1" s="51" t="s">
        <v>276</v>
      </c>
    </row>
    <row r="2" spans="1:9">
      <c r="A2" s="17">
        <v>17</v>
      </c>
      <c r="B2" s="17" t="s">
        <v>353</v>
      </c>
      <c r="C2" s="17">
        <v>17</v>
      </c>
      <c r="D2" s="8" t="s">
        <v>171</v>
      </c>
      <c r="E2" s="8" t="s">
        <v>277</v>
      </c>
      <c r="F2" s="8" t="str">
        <f t="shared" ref="F2:F32" si="0">D2&amp;" "&amp;E2</f>
        <v>David Green</v>
      </c>
      <c r="G2" s="17" t="s">
        <v>278</v>
      </c>
      <c r="H2" s="55" t="s">
        <v>279</v>
      </c>
      <c r="I2" s="17">
        <v>100</v>
      </c>
    </row>
    <row r="3" spans="1:9">
      <c r="A3" s="17">
        <v>21</v>
      </c>
      <c r="B3" s="17" t="s">
        <v>353</v>
      </c>
      <c r="C3" s="17">
        <v>21</v>
      </c>
      <c r="D3" s="8" t="s">
        <v>178</v>
      </c>
      <c r="E3" s="8" t="s">
        <v>280</v>
      </c>
      <c r="F3" s="8" t="str">
        <f t="shared" si="0"/>
        <v>Simon Speirs</v>
      </c>
      <c r="G3" s="17" t="s">
        <v>281</v>
      </c>
      <c r="H3" s="55" t="s">
        <v>282</v>
      </c>
      <c r="I3" s="17">
        <v>99</v>
      </c>
    </row>
    <row r="4" spans="1:9">
      <c r="A4" s="17">
        <v>48</v>
      </c>
      <c r="B4" s="17" t="s">
        <v>353</v>
      </c>
      <c r="C4" s="17">
        <v>48</v>
      </c>
      <c r="D4" s="8" t="s">
        <v>283</v>
      </c>
      <c r="E4" s="8" t="s">
        <v>196</v>
      </c>
      <c r="F4" s="8" t="str">
        <f t="shared" si="0"/>
        <v>Adrian James</v>
      </c>
      <c r="G4" s="17" t="s">
        <v>281</v>
      </c>
      <c r="H4" s="55" t="s">
        <v>284</v>
      </c>
      <c r="I4" s="17">
        <v>98</v>
      </c>
    </row>
    <row r="5" spans="1:9">
      <c r="A5" s="17">
        <v>58</v>
      </c>
      <c r="B5" s="17" t="s">
        <v>353</v>
      </c>
      <c r="C5" s="17">
        <v>57</v>
      </c>
      <c r="D5" s="8" t="s">
        <v>173</v>
      </c>
      <c r="E5" s="8" t="s">
        <v>285</v>
      </c>
      <c r="F5" s="8" t="str">
        <f t="shared" si="0"/>
        <v>Phil Jacobs</v>
      </c>
      <c r="G5" s="17" t="s">
        <v>281</v>
      </c>
      <c r="H5" s="55" t="s">
        <v>286</v>
      </c>
      <c r="I5" s="17">
        <v>97</v>
      </c>
    </row>
    <row r="6" spans="1:9">
      <c r="A6" s="17">
        <v>71</v>
      </c>
      <c r="B6" s="17" t="s">
        <v>354</v>
      </c>
      <c r="C6" s="17">
        <v>2</v>
      </c>
      <c r="D6" s="8" t="s">
        <v>320</v>
      </c>
      <c r="E6" s="8" t="s">
        <v>321</v>
      </c>
      <c r="F6" s="8" t="str">
        <f t="shared" si="0"/>
        <v>Hannah Turner</v>
      </c>
      <c r="G6" s="17" t="s">
        <v>66</v>
      </c>
      <c r="H6" s="55" t="s">
        <v>322</v>
      </c>
      <c r="I6" s="17">
        <v>100</v>
      </c>
    </row>
    <row r="7" spans="1:9">
      <c r="A7" s="17">
        <v>74</v>
      </c>
      <c r="B7" s="17" t="s">
        <v>353</v>
      </c>
      <c r="C7" s="17">
        <v>71</v>
      </c>
      <c r="D7" s="8" t="s">
        <v>192</v>
      </c>
      <c r="E7" s="8" t="s">
        <v>287</v>
      </c>
      <c r="F7" s="8" t="str">
        <f t="shared" si="0"/>
        <v>Andrew Cripps</v>
      </c>
      <c r="G7" s="17" t="s">
        <v>281</v>
      </c>
      <c r="H7" s="55" t="s">
        <v>288</v>
      </c>
      <c r="I7" s="17">
        <v>96</v>
      </c>
    </row>
    <row r="8" spans="1:9">
      <c r="A8" s="17">
        <v>77</v>
      </c>
      <c r="B8" s="17" t="s">
        <v>353</v>
      </c>
      <c r="C8" s="17">
        <v>74</v>
      </c>
      <c r="D8" s="8" t="s">
        <v>289</v>
      </c>
      <c r="E8" s="8" t="s">
        <v>290</v>
      </c>
      <c r="F8" s="8" t="str">
        <f t="shared" si="0"/>
        <v>Elliott Lamb</v>
      </c>
      <c r="G8" s="17" t="s">
        <v>278</v>
      </c>
      <c r="H8" s="55" t="s">
        <v>291</v>
      </c>
      <c r="I8" s="17">
        <v>95</v>
      </c>
    </row>
    <row r="9" spans="1:9">
      <c r="A9" s="17">
        <v>97</v>
      </c>
      <c r="B9" s="17" t="s">
        <v>353</v>
      </c>
      <c r="C9" s="17">
        <v>92</v>
      </c>
      <c r="D9" s="8" t="s">
        <v>292</v>
      </c>
      <c r="E9" s="8" t="s">
        <v>233</v>
      </c>
      <c r="F9" s="8" t="str">
        <f t="shared" si="0"/>
        <v>Richard  Johnstone</v>
      </c>
      <c r="G9" s="17" t="s">
        <v>65</v>
      </c>
      <c r="H9" s="55" t="s">
        <v>293</v>
      </c>
      <c r="I9" s="17">
        <v>94</v>
      </c>
    </row>
    <row r="10" spans="1:9">
      <c r="A10" s="17">
        <v>108</v>
      </c>
      <c r="B10" s="17" t="s">
        <v>353</v>
      </c>
      <c r="C10" s="17">
        <v>101</v>
      </c>
      <c r="D10" s="8" t="s">
        <v>192</v>
      </c>
      <c r="E10" s="8" t="s">
        <v>294</v>
      </c>
      <c r="F10" s="8" t="str">
        <f t="shared" si="0"/>
        <v>Andrew Wilkins</v>
      </c>
      <c r="G10" s="17" t="s">
        <v>281</v>
      </c>
      <c r="H10" s="55" t="s">
        <v>295</v>
      </c>
      <c r="I10" s="17">
        <v>93</v>
      </c>
    </row>
    <row r="11" spans="1:9">
      <c r="A11" s="17">
        <v>126</v>
      </c>
      <c r="B11" s="17" t="s">
        <v>353</v>
      </c>
      <c r="C11" s="17">
        <v>114</v>
      </c>
      <c r="D11" s="57" t="s">
        <v>296</v>
      </c>
      <c r="E11" s="8" t="s">
        <v>297</v>
      </c>
      <c r="F11" s="8" t="str">
        <f t="shared" si="0"/>
        <v>Ron Chakraverty</v>
      </c>
      <c r="G11" s="17" t="s">
        <v>281</v>
      </c>
      <c r="H11" s="55" t="s">
        <v>298</v>
      </c>
      <c r="I11" s="17">
        <v>92</v>
      </c>
    </row>
    <row r="12" spans="1:9">
      <c r="A12" s="17">
        <v>131</v>
      </c>
      <c r="B12" s="17" t="s">
        <v>354</v>
      </c>
      <c r="C12" s="17">
        <v>13</v>
      </c>
      <c r="D12" s="8" t="s">
        <v>157</v>
      </c>
      <c r="E12" s="8" t="s">
        <v>294</v>
      </c>
      <c r="F12" s="8" t="str">
        <f t="shared" si="0"/>
        <v>Karen Wilkins</v>
      </c>
      <c r="G12" s="17" t="s">
        <v>323</v>
      </c>
      <c r="H12" s="55" t="s">
        <v>324</v>
      </c>
      <c r="I12" s="17">
        <v>99</v>
      </c>
    </row>
    <row r="13" spans="1:9">
      <c r="A13" s="17">
        <v>137</v>
      </c>
      <c r="B13" s="17" t="s">
        <v>353</v>
      </c>
      <c r="C13" s="17">
        <v>121</v>
      </c>
      <c r="D13" s="8" t="s">
        <v>185</v>
      </c>
      <c r="E13" s="8" t="s">
        <v>299</v>
      </c>
      <c r="F13" s="8" t="str">
        <f t="shared" si="0"/>
        <v>Ian Long</v>
      </c>
      <c r="G13" s="17" t="s">
        <v>281</v>
      </c>
      <c r="H13" s="55" t="s">
        <v>300</v>
      </c>
      <c r="I13" s="17">
        <v>91</v>
      </c>
    </row>
    <row r="14" spans="1:9">
      <c r="A14" s="17">
        <v>141</v>
      </c>
      <c r="B14" s="17" t="s">
        <v>353</v>
      </c>
      <c r="C14" s="17">
        <v>123</v>
      </c>
      <c r="D14" s="8" t="s">
        <v>178</v>
      </c>
      <c r="E14" s="8" t="s">
        <v>301</v>
      </c>
      <c r="F14" s="8" t="str">
        <f t="shared" si="0"/>
        <v>Simon Townsend</v>
      </c>
      <c r="G14" s="17" t="s">
        <v>281</v>
      </c>
      <c r="H14" s="55" t="s">
        <v>302</v>
      </c>
      <c r="I14" s="17">
        <v>90</v>
      </c>
    </row>
    <row r="15" spans="1:9">
      <c r="A15" s="17">
        <v>150</v>
      </c>
      <c r="B15" s="17" t="s">
        <v>353</v>
      </c>
      <c r="C15" s="17">
        <v>131</v>
      </c>
      <c r="D15" s="8" t="s">
        <v>303</v>
      </c>
      <c r="E15" s="8" t="s">
        <v>304</v>
      </c>
      <c r="F15" s="8" t="str">
        <f t="shared" si="0"/>
        <v>Paul Hermsen</v>
      </c>
      <c r="G15" s="17" t="s">
        <v>65</v>
      </c>
      <c r="H15" s="55" t="s">
        <v>305</v>
      </c>
      <c r="I15" s="17">
        <v>89</v>
      </c>
    </row>
    <row r="16" spans="1:9">
      <c r="A16" s="17">
        <v>158</v>
      </c>
      <c r="B16" s="17" t="s">
        <v>353</v>
      </c>
      <c r="C16" s="17">
        <v>136</v>
      </c>
      <c r="D16" s="8" t="s">
        <v>306</v>
      </c>
      <c r="E16" s="8" t="s">
        <v>307</v>
      </c>
      <c r="F16" s="8" t="str">
        <f t="shared" si="0"/>
        <v>Dave Grainger</v>
      </c>
      <c r="G16" s="17" t="s">
        <v>281</v>
      </c>
      <c r="H16" s="55" t="s">
        <v>308</v>
      </c>
      <c r="I16" s="17">
        <v>88</v>
      </c>
    </row>
    <row r="17" spans="1:9">
      <c r="A17" s="17">
        <v>174</v>
      </c>
      <c r="B17" s="17" t="s">
        <v>354</v>
      </c>
      <c r="C17" s="17">
        <v>29</v>
      </c>
      <c r="D17" s="8" t="s">
        <v>325</v>
      </c>
      <c r="E17" s="8" t="s">
        <v>326</v>
      </c>
      <c r="F17" s="8" t="str">
        <f t="shared" si="0"/>
        <v>Dawn Burr</v>
      </c>
      <c r="G17" s="17" t="s">
        <v>323</v>
      </c>
      <c r="H17" s="55" t="s">
        <v>327</v>
      </c>
      <c r="I17" s="17">
        <v>98</v>
      </c>
    </row>
    <row r="18" spans="1:9">
      <c r="A18" s="17">
        <v>176</v>
      </c>
      <c r="B18" s="17" t="s">
        <v>354</v>
      </c>
      <c r="C18" s="17">
        <v>30</v>
      </c>
      <c r="D18" s="8" t="s">
        <v>328</v>
      </c>
      <c r="E18" s="8" t="s">
        <v>329</v>
      </c>
      <c r="F18" s="8" t="str">
        <f t="shared" si="0"/>
        <v>Sarah Dumbrill</v>
      </c>
      <c r="G18" s="17" t="s">
        <v>66</v>
      </c>
      <c r="H18" s="55" t="s">
        <v>330</v>
      </c>
      <c r="I18" s="17">
        <v>97</v>
      </c>
    </row>
    <row r="19" spans="1:9">
      <c r="A19" s="17">
        <v>185</v>
      </c>
      <c r="B19" s="17" t="s">
        <v>354</v>
      </c>
      <c r="C19" s="17">
        <v>34</v>
      </c>
      <c r="D19" s="8" t="s">
        <v>331</v>
      </c>
      <c r="E19" s="8" t="s">
        <v>280</v>
      </c>
      <c r="F19" s="8" t="str">
        <f t="shared" si="0"/>
        <v>Kate Speirs</v>
      </c>
      <c r="G19" s="17" t="s">
        <v>323</v>
      </c>
      <c r="H19" s="55" t="s">
        <v>332</v>
      </c>
      <c r="I19" s="17">
        <v>96</v>
      </c>
    </row>
    <row r="20" spans="1:9">
      <c r="A20" s="17">
        <v>186</v>
      </c>
      <c r="B20" s="17" t="s">
        <v>353</v>
      </c>
      <c r="C20" s="17">
        <v>152</v>
      </c>
      <c r="D20" s="8" t="s">
        <v>186</v>
      </c>
      <c r="E20" s="8" t="s">
        <v>309</v>
      </c>
      <c r="F20" s="8" t="str">
        <f t="shared" si="0"/>
        <v>John Rowland</v>
      </c>
      <c r="G20" s="17" t="s">
        <v>278</v>
      </c>
      <c r="H20" s="55" t="s">
        <v>310</v>
      </c>
      <c r="I20" s="17">
        <v>87</v>
      </c>
    </row>
    <row r="21" spans="1:9">
      <c r="A21" s="17">
        <v>205</v>
      </c>
      <c r="B21" s="17" t="s">
        <v>353</v>
      </c>
      <c r="C21" s="17">
        <v>163</v>
      </c>
      <c r="D21" s="8" t="s">
        <v>186</v>
      </c>
      <c r="E21" s="8" t="s">
        <v>311</v>
      </c>
      <c r="F21" s="8" t="str">
        <f t="shared" si="0"/>
        <v>John Carr</v>
      </c>
      <c r="G21" s="17" t="s">
        <v>278</v>
      </c>
      <c r="H21" s="55" t="s">
        <v>312</v>
      </c>
      <c r="I21" s="17">
        <v>86</v>
      </c>
    </row>
    <row r="22" spans="1:9">
      <c r="A22" s="17">
        <v>226</v>
      </c>
      <c r="B22" s="17" t="s">
        <v>353</v>
      </c>
      <c r="C22" s="17">
        <v>174</v>
      </c>
      <c r="D22" s="8" t="s">
        <v>197</v>
      </c>
      <c r="E22" s="8" t="s">
        <v>198</v>
      </c>
      <c r="F22" s="8" t="str">
        <f t="shared" si="0"/>
        <v>Chitra Dunn</v>
      </c>
      <c r="G22" s="17" t="s">
        <v>278</v>
      </c>
      <c r="H22" s="55" t="s">
        <v>313</v>
      </c>
      <c r="I22" s="17">
        <v>85</v>
      </c>
    </row>
    <row r="23" spans="1:9">
      <c r="A23" s="17">
        <v>232</v>
      </c>
      <c r="B23" s="17" t="s">
        <v>354</v>
      </c>
      <c r="C23" s="17">
        <v>55</v>
      </c>
      <c r="D23" s="8" t="s">
        <v>159</v>
      </c>
      <c r="E23" s="8" t="s">
        <v>333</v>
      </c>
      <c r="F23" s="8" t="str">
        <f t="shared" si="0"/>
        <v>Jennifer Cunniff</v>
      </c>
      <c r="G23" s="17" t="s">
        <v>66</v>
      </c>
      <c r="H23" s="55" t="s">
        <v>334</v>
      </c>
      <c r="I23" s="17">
        <v>95</v>
      </c>
    </row>
    <row r="24" spans="1:9">
      <c r="A24" s="17">
        <v>236</v>
      </c>
      <c r="B24" s="17" t="s">
        <v>353</v>
      </c>
      <c r="C24" s="17">
        <v>181</v>
      </c>
      <c r="D24" s="8" t="s">
        <v>188</v>
      </c>
      <c r="E24" s="8" t="s">
        <v>314</v>
      </c>
      <c r="F24" s="8" t="str">
        <f t="shared" si="0"/>
        <v>Graham Harper</v>
      </c>
      <c r="G24" s="17" t="s">
        <v>278</v>
      </c>
      <c r="H24" s="55" t="s">
        <v>315</v>
      </c>
      <c r="I24" s="17">
        <v>84</v>
      </c>
    </row>
    <row r="25" spans="1:9">
      <c r="A25" s="17">
        <v>250</v>
      </c>
      <c r="B25" s="17" t="s">
        <v>354</v>
      </c>
      <c r="C25" s="17">
        <v>62</v>
      </c>
      <c r="D25" s="8" t="s">
        <v>335</v>
      </c>
      <c r="E25" s="8" t="s">
        <v>336</v>
      </c>
      <c r="F25" s="8" t="str">
        <f t="shared" si="0"/>
        <v>Dee Bretnall</v>
      </c>
      <c r="G25" s="17" t="s">
        <v>323</v>
      </c>
      <c r="H25" s="55" t="s">
        <v>337</v>
      </c>
      <c r="I25" s="17">
        <v>94</v>
      </c>
    </row>
    <row r="26" spans="1:9">
      <c r="A26" s="17">
        <v>256</v>
      </c>
      <c r="B26" s="17" t="s">
        <v>354</v>
      </c>
      <c r="C26" s="17">
        <v>64</v>
      </c>
      <c r="D26" s="8" t="s">
        <v>163</v>
      </c>
      <c r="E26" s="8" t="s">
        <v>338</v>
      </c>
      <c r="F26" s="8" t="str">
        <f t="shared" si="0"/>
        <v>Laura Nathan</v>
      </c>
      <c r="G26" s="17" t="s">
        <v>323</v>
      </c>
      <c r="H26" s="55" t="s">
        <v>339</v>
      </c>
      <c r="I26" s="17">
        <v>93</v>
      </c>
    </row>
    <row r="27" spans="1:9">
      <c r="A27" s="17">
        <v>275</v>
      </c>
      <c r="B27" s="17" t="s">
        <v>354</v>
      </c>
      <c r="C27" s="17">
        <v>76</v>
      </c>
      <c r="D27" s="8" t="s">
        <v>165</v>
      </c>
      <c r="E27" s="8" t="s">
        <v>340</v>
      </c>
      <c r="F27" s="8" t="str">
        <f t="shared" si="0"/>
        <v>Joanne Richards</v>
      </c>
      <c r="G27" s="17" t="s">
        <v>323</v>
      </c>
      <c r="H27" s="55" t="s">
        <v>341</v>
      </c>
      <c r="I27" s="17">
        <v>92</v>
      </c>
    </row>
    <row r="28" spans="1:9">
      <c r="A28" s="17">
        <v>284</v>
      </c>
      <c r="B28" s="17" t="s">
        <v>354</v>
      </c>
      <c r="C28" s="17">
        <v>84</v>
      </c>
      <c r="D28" s="8" t="s">
        <v>342</v>
      </c>
      <c r="E28" s="8" t="s">
        <v>343</v>
      </c>
      <c r="F28" s="8" t="str">
        <f t="shared" si="0"/>
        <v>Gillian Russell</v>
      </c>
      <c r="G28" s="17" t="s">
        <v>344</v>
      </c>
      <c r="H28" s="55" t="s">
        <v>345</v>
      </c>
      <c r="I28" s="17">
        <v>91</v>
      </c>
    </row>
    <row r="29" spans="1:9">
      <c r="A29" s="17">
        <v>285</v>
      </c>
      <c r="B29" s="17" t="s">
        <v>354</v>
      </c>
      <c r="C29" s="17">
        <v>85</v>
      </c>
      <c r="D29" s="8" t="s">
        <v>346</v>
      </c>
      <c r="E29" s="8" t="s">
        <v>347</v>
      </c>
      <c r="F29" s="8" t="str">
        <f t="shared" si="0"/>
        <v>Annette Godfrey</v>
      </c>
      <c r="G29" s="17" t="s">
        <v>344</v>
      </c>
      <c r="H29" s="55" t="s">
        <v>348</v>
      </c>
      <c r="I29" s="17">
        <v>90</v>
      </c>
    </row>
    <row r="30" spans="1:9">
      <c r="A30" s="17">
        <v>290</v>
      </c>
      <c r="B30" s="17" t="s">
        <v>353</v>
      </c>
      <c r="C30" s="17">
        <v>202</v>
      </c>
      <c r="D30" s="8" t="s">
        <v>176</v>
      </c>
      <c r="E30" s="8" t="s">
        <v>199</v>
      </c>
      <c r="F30" s="8" t="str">
        <f t="shared" si="0"/>
        <v>Jamie Davies</v>
      </c>
      <c r="G30" s="17" t="s">
        <v>65</v>
      </c>
      <c r="H30" s="55" t="s">
        <v>316</v>
      </c>
      <c r="I30" s="17">
        <v>83</v>
      </c>
    </row>
    <row r="31" spans="1:9">
      <c r="A31" s="17">
        <v>291</v>
      </c>
      <c r="B31" s="17" t="s">
        <v>354</v>
      </c>
      <c r="C31" s="17">
        <v>89</v>
      </c>
      <c r="D31" s="8" t="s">
        <v>349</v>
      </c>
      <c r="E31" s="8" t="s">
        <v>350</v>
      </c>
      <c r="F31" s="8" t="str">
        <f t="shared" si="0"/>
        <v>Georgie Hamilton</v>
      </c>
      <c r="G31" s="17" t="s">
        <v>351</v>
      </c>
      <c r="H31" s="55" t="s">
        <v>352</v>
      </c>
      <c r="I31" s="17">
        <v>89</v>
      </c>
    </row>
    <row r="32" spans="1:9">
      <c r="A32" s="17">
        <v>302</v>
      </c>
      <c r="B32" s="17" t="s">
        <v>353</v>
      </c>
      <c r="C32" s="17">
        <v>204</v>
      </c>
      <c r="D32" s="8" t="s">
        <v>317</v>
      </c>
      <c r="E32" s="8" t="s">
        <v>318</v>
      </c>
      <c r="F32" s="8" t="str">
        <f t="shared" si="0"/>
        <v>Clive Borthwick</v>
      </c>
      <c r="G32" s="56" t="s">
        <v>67</v>
      </c>
      <c r="H32" s="55" t="s">
        <v>319</v>
      </c>
      <c r="I32" s="17">
        <v>82</v>
      </c>
    </row>
  </sheetData>
  <sortState ref="A2:I32">
    <sortCondition ref="A2:A32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G15"/>
  <sheetViews>
    <sheetView workbookViewId="0"/>
  </sheetViews>
  <sheetFormatPr defaultRowHeight="15"/>
  <cols>
    <col min="1" max="2" width="8.28515625" style="8" bestFit="1" customWidth="1"/>
    <col min="3" max="3" width="17.85546875" style="8" bestFit="1" customWidth="1"/>
    <col min="4" max="4" width="11.140625" style="8" bestFit="1" customWidth="1"/>
    <col min="5" max="5" width="11.140625" style="8" customWidth="1"/>
    <col min="6" max="8" width="8.140625" style="8" bestFit="1" customWidth="1"/>
    <col min="9" max="9" width="6" style="8" bestFit="1" customWidth="1"/>
    <col min="10" max="10" width="8.140625" style="8" bestFit="1" customWidth="1"/>
    <col min="11" max="16384" width="9.140625" style="8"/>
  </cols>
  <sheetData>
    <row r="1" spans="1:7">
      <c r="A1" s="60" t="s">
        <v>362</v>
      </c>
      <c r="B1" s="60" t="s">
        <v>363</v>
      </c>
      <c r="C1" s="60" t="s">
        <v>0</v>
      </c>
      <c r="D1" s="60" t="s">
        <v>1</v>
      </c>
      <c r="E1" s="60" t="s">
        <v>355</v>
      </c>
      <c r="F1" s="60" t="s">
        <v>156</v>
      </c>
      <c r="G1" s="60" t="s">
        <v>68</v>
      </c>
    </row>
    <row r="2" spans="1:7">
      <c r="A2" s="8">
        <v>17</v>
      </c>
      <c r="B2" s="8">
        <v>175</v>
      </c>
      <c r="C2" s="8" t="s">
        <v>42</v>
      </c>
      <c r="D2" s="8" t="s">
        <v>64</v>
      </c>
      <c r="E2" s="8" t="s">
        <v>64</v>
      </c>
      <c r="F2" s="59">
        <v>1.5076388888888888</v>
      </c>
      <c r="G2" s="8">
        <v>100</v>
      </c>
    </row>
    <row r="3" spans="1:7">
      <c r="A3" s="8">
        <v>39</v>
      </c>
      <c r="B3" s="8">
        <v>128</v>
      </c>
      <c r="C3" s="8" t="s">
        <v>207</v>
      </c>
      <c r="D3" s="8" t="s">
        <v>364</v>
      </c>
      <c r="E3" s="8" t="s">
        <v>64</v>
      </c>
      <c r="F3" s="59">
        <v>1.6215277777777777</v>
      </c>
      <c r="G3" s="8">
        <v>99</v>
      </c>
    </row>
    <row r="4" spans="1:7">
      <c r="A4" s="8">
        <v>44</v>
      </c>
      <c r="B4" s="8">
        <v>210</v>
      </c>
      <c r="C4" s="8" t="s">
        <v>135</v>
      </c>
      <c r="D4" s="8" t="s">
        <v>364</v>
      </c>
      <c r="E4" s="8" t="s">
        <v>64</v>
      </c>
      <c r="F4" s="59">
        <v>1.653472222222222</v>
      </c>
      <c r="G4" s="8">
        <v>98</v>
      </c>
    </row>
    <row r="5" spans="1:7">
      <c r="A5" s="8">
        <v>67</v>
      </c>
      <c r="B5" s="8">
        <v>179</v>
      </c>
      <c r="C5" s="8" t="s">
        <v>74</v>
      </c>
      <c r="D5" s="8" t="s">
        <v>364</v>
      </c>
      <c r="E5" s="8" t="s">
        <v>64</v>
      </c>
      <c r="F5" s="59">
        <v>1.7701388888888889</v>
      </c>
      <c r="G5" s="8">
        <v>97</v>
      </c>
    </row>
    <row r="6" spans="1:7">
      <c r="A6" s="8">
        <v>124</v>
      </c>
      <c r="B6" s="8">
        <v>9</v>
      </c>
      <c r="C6" s="8" t="s">
        <v>214</v>
      </c>
      <c r="D6" s="8" t="s">
        <v>365</v>
      </c>
      <c r="E6" s="8" t="s">
        <v>64</v>
      </c>
      <c r="F6" s="59">
        <v>2.1520833333333331</v>
      </c>
      <c r="G6" s="8">
        <v>96</v>
      </c>
    </row>
    <row r="7" spans="1:7">
      <c r="A7" s="8">
        <v>3</v>
      </c>
      <c r="B7" s="8">
        <v>149</v>
      </c>
      <c r="C7" s="8" t="s">
        <v>2</v>
      </c>
      <c r="D7" s="8" t="s">
        <v>69</v>
      </c>
      <c r="E7" s="8" t="s">
        <v>63</v>
      </c>
      <c r="F7" s="59">
        <v>1.3499999999999999</v>
      </c>
      <c r="G7" s="8">
        <v>100</v>
      </c>
    </row>
    <row r="8" spans="1:7">
      <c r="A8" s="8">
        <v>4</v>
      </c>
      <c r="B8" s="8">
        <v>156</v>
      </c>
      <c r="C8" s="8" t="s">
        <v>4</v>
      </c>
      <c r="D8" s="8" t="s">
        <v>70</v>
      </c>
      <c r="E8" s="8" t="s">
        <v>63</v>
      </c>
      <c r="F8" s="59">
        <v>1.3555555555555554</v>
      </c>
      <c r="G8" s="8">
        <v>99</v>
      </c>
    </row>
    <row r="9" spans="1:7">
      <c r="A9" s="8">
        <v>14</v>
      </c>
      <c r="B9" s="8">
        <v>94</v>
      </c>
      <c r="C9" s="8" t="s">
        <v>35</v>
      </c>
      <c r="D9" s="8" t="s">
        <v>69</v>
      </c>
      <c r="E9" s="8" t="s">
        <v>63</v>
      </c>
      <c r="F9" s="59">
        <v>1.4881944444444446</v>
      </c>
      <c r="G9" s="8">
        <v>98</v>
      </c>
    </row>
    <row r="10" spans="1:7">
      <c r="A10" s="8">
        <v>16</v>
      </c>
      <c r="B10" s="8">
        <v>8</v>
      </c>
      <c r="C10" s="8" t="s">
        <v>18</v>
      </c>
      <c r="D10" s="8" t="s">
        <v>70</v>
      </c>
      <c r="E10" s="8" t="s">
        <v>63</v>
      </c>
      <c r="F10" s="59">
        <v>1.5048611111111112</v>
      </c>
      <c r="G10" s="8">
        <v>97</v>
      </c>
    </row>
    <row r="11" spans="1:7">
      <c r="A11" s="8">
        <v>19</v>
      </c>
      <c r="B11" s="8">
        <v>169</v>
      </c>
      <c r="C11" s="8" t="s">
        <v>218</v>
      </c>
      <c r="D11" s="8" t="s">
        <v>69</v>
      </c>
      <c r="E11" s="8" t="s">
        <v>63</v>
      </c>
      <c r="F11" s="59">
        <v>1.5104166666666667</v>
      </c>
      <c r="G11" s="8">
        <v>96</v>
      </c>
    </row>
    <row r="12" spans="1:7">
      <c r="A12" s="8">
        <v>27</v>
      </c>
      <c r="B12" s="8">
        <v>6</v>
      </c>
      <c r="C12" s="8" t="s">
        <v>110</v>
      </c>
      <c r="D12" s="8" t="s">
        <v>63</v>
      </c>
      <c r="E12" s="8" t="s">
        <v>63</v>
      </c>
      <c r="F12" s="59">
        <v>1.5576388888888888</v>
      </c>
      <c r="G12" s="8">
        <v>95</v>
      </c>
    </row>
    <row r="13" spans="1:7">
      <c r="A13" s="8">
        <v>70</v>
      </c>
      <c r="B13" s="8">
        <v>129</v>
      </c>
      <c r="C13" s="8" t="s">
        <v>366</v>
      </c>
      <c r="D13" s="8" t="s">
        <v>70</v>
      </c>
      <c r="E13" s="8" t="s">
        <v>63</v>
      </c>
      <c r="F13" s="59">
        <v>1.7993055555555555</v>
      </c>
      <c r="G13" s="8">
        <v>94</v>
      </c>
    </row>
    <row r="14" spans="1:7">
      <c r="A14" s="8">
        <v>73</v>
      </c>
      <c r="B14" s="8">
        <v>34</v>
      </c>
      <c r="C14" s="8" t="s">
        <v>22</v>
      </c>
      <c r="D14" s="8" t="s">
        <v>70</v>
      </c>
      <c r="E14" s="8" t="s">
        <v>63</v>
      </c>
      <c r="F14" s="59">
        <v>1.8340277777777778</v>
      </c>
      <c r="G14" s="8">
        <v>93</v>
      </c>
    </row>
    <row r="15" spans="1:7">
      <c r="A15" s="8">
        <v>83</v>
      </c>
      <c r="B15" s="8">
        <v>46</v>
      </c>
      <c r="C15" s="8" t="s">
        <v>223</v>
      </c>
      <c r="D15" s="8" t="s">
        <v>70</v>
      </c>
      <c r="E15" s="8" t="s">
        <v>63</v>
      </c>
      <c r="F15" s="59">
        <v>1.8965277777777778</v>
      </c>
      <c r="G15" s="8">
        <v>92</v>
      </c>
    </row>
  </sheetData>
  <sortState ref="A2:G15">
    <sortCondition ref="E2:E15"/>
    <sortCondition ref="F2:F15"/>
  </sortState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I33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9" sqref="C19"/>
    </sheetView>
  </sheetViews>
  <sheetFormatPr defaultRowHeight="15"/>
  <cols>
    <col min="1" max="1" width="8.28515625" bestFit="1" customWidth="1"/>
    <col min="2" max="2" width="8.42578125" bestFit="1" customWidth="1"/>
    <col min="3" max="3" width="13.140625" bestFit="1" customWidth="1"/>
    <col min="4" max="4" width="17.85546875" bestFit="1" customWidth="1"/>
    <col min="5" max="5" width="7.42578125" customWidth="1"/>
    <col min="6" max="6" width="10.7109375" bestFit="1" customWidth="1"/>
    <col min="7" max="7" width="5.5703125" bestFit="1" customWidth="1"/>
    <col min="257" max="257" width="8.28515625" bestFit="1" customWidth="1"/>
    <col min="258" max="258" width="8.42578125" bestFit="1" customWidth="1"/>
    <col min="259" max="259" width="13.140625" bestFit="1" customWidth="1"/>
    <col min="260" max="260" width="17.85546875" bestFit="1" customWidth="1"/>
    <col min="261" max="261" width="7.42578125" customWidth="1"/>
    <col min="262" max="262" width="10.7109375" bestFit="1" customWidth="1"/>
    <col min="263" max="263" width="5.5703125" bestFit="1" customWidth="1"/>
    <col min="513" max="513" width="8.28515625" bestFit="1" customWidth="1"/>
    <col min="514" max="514" width="8.42578125" bestFit="1" customWidth="1"/>
    <col min="515" max="515" width="13.140625" bestFit="1" customWidth="1"/>
    <col min="516" max="516" width="17.85546875" bestFit="1" customWidth="1"/>
    <col min="517" max="517" width="7.42578125" customWidth="1"/>
    <col min="518" max="518" width="10.7109375" bestFit="1" customWidth="1"/>
    <col min="519" max="519" width="5.5703125" bestFit="1" customWidth="1"/>
    <col min="769" max="769" width="8.28515625" bestFit="1" customWidth="1"/>
    <col min="770" max="770" width="8.42578125" bestFit="1" customWidth="1"/>
    <col min="771" max="771" width="13.140625" bestFit="1" customWidth="1"/>
    <col min="772" max="772" width="17.85546875" bestFit="1" customWidth="1"/>
    <col min="773" max="773" width="7.42578125" customWidth="1"/>
    <col min="774" max="774" width="10.7109375" bestFit="1" customWidth="1"/>
    <col min="775" max="775" width="5.5703125" bestFit="1" customWidth="1"/>
    <col min="1025" max="1025" width="8.28515625" bestFit="1" customWidth="1"/>
    <col min="1026" max="1026" width="8.42578125" bestFit="1" customWidth="1"/>
    <col min="1027" max="1027" width="13.140625" bestFit="1" customWidth="1"/>
    <col min="1028" max="1028" width="17.85546875" bestFit="1" customWidth="1"/>
    <col min="1029" max="1029" width="7.42578125" customWidth="1"/>
    <col min="1030" max="1030" width="10.7109375" bestFit="1" customWidth="1"/>
    <col min="1031" max="1031" width="5.5703125" bestFit="1" customWidth="1"/>
    <col min="1281" max="1281" width="8.28515625" bestFit="1" customWidth="1"/>
    <col min="1282" max="1282" width="8.42578125" bestFit="1" customWidth="1"/>
    <col min="1283" max="1283" width="13.140625" bestFit="1" customWidth="1"/>
    <col min="1284" max="1284" width="17.85546875" bestFit="1" customWidth="1"/>
    <col min="1285" max="1285" width="7.42578125" customWidth="1"/>
    <col min="1286" max="1286" width="10.7109375" bestFit="1" customWidth="1"/>
    <col min="1287" max="1287" width="5.5703125" bestFit="1" customWidth="1"/>
    <col min="1537" max="1537" width="8.28515625" bestFit="1" customWidth="1"/>
    <col min="1538" max="1538" width="8.42578125" bestFit="1" customWidth="1"/>
    <col min="1539" max="1539" width="13.140625" bestFit="1" customWidth="1"/>
    <col min="1540" max="1540" width="17.85546875" bestFit="1" customWidth="1"/>
    <col min="1541" max="1541" width="7.42578125" customWidth="1"/>
    <col min="1542" max="1542" width="10.7109375" bestFit="1" customWidth="1"/>
    <col min="1543" max="1543" width="5.5703125" bestFit="1" customWidth="1"/>
    <col min="1793" max="1793" width="8.28515625" bestFit="1" customWidth="1"/>
    <col min="1794" max="1794" width="8.42578125" bestFit="1" customWidth="1"/>
    <col min="1795" max="1795" width="13.140625" bestFit="1" customWidth="1"/>
    <col min="1796" max="1796" width="17.85546875" bestFit="1" customWidth="1"/>
    <col min="1797" max="1797" width="7.42578125" customWidth="1"/>
    <col min="1798" max="1798" width="10.7109375" bestFit="1" customWidth="1"/>
    <col min="1799" max="1799" width="5.5703125" bestFit="1" customWidth="1"/>
    <col min="2049" max="2049" width="8.28515625" bestFit="1" customWidth="1"/>
    <col min="2050" max="2050" width="8.42578125" bestFit="1" customWidth="1"/>
    <col min="2051" max="2051" width="13.140625" bestFit="1" customWidth="1"/>
    <col min="2052" max="2052" width="17.85546875" bestFit="1" customWidth="1"/>
    <col min="2053" max="2053" width="7.42578125" customWidth="1"/>
    <col min="2054" max="2054" width="10.7109375" bestFit="1" customWidth="1"/>
    <col min="2055" max="2055" width="5.5703125" bestFit="1" customWidth="1"/>
    <col min="2305" max="2305" width="8.28515625" bestFit="1" customWidth="1"/>
    <col min="2306" max="2306" width="8.42578125" bestFit="1" customWidth="1"/>
    <col min="2307" max="2307" width="13.140625" bestFit="1" customWidth="1"/>
    <col min="2308" max="2308" width="17.85546875" bestFit="1" customWidth="1"/>
    <col min="2309" max="2309" width="7.42578125" customWidth="1"/>
    <col min="2310" max="2310" width="10.7109375" bestFit="1" customWidth="1"/>
    <col min="2311" max="2311" width="5.5703125" bestFit="1" customWidth="1"/>
    <col min="2561" max="2561" width="8.28515625" bestFit="1" customWidth="1"/>
    <col min="2562" max="2562" width="8.42578125" bestFit="1" customWidth="1"/>
    <col min="2563" max="2563" width="13.140625" bestFit="1" customWidth="1"/>
    <col min="2564" max="2564" width="17.85546875" bestFit="1" customWidth="1"/>
    <col min="2565" max="2565" width="7.42578125" customWidth="1"/>
    <col min="2566" max="2566" width="10.7109375" bestFit="1" customWidth="1"/>
    <col min="2567" max="2567" width="5.5703125" bestFit="1" customWidth="1"/>
    <col min="2817" max="2817" width="8.28515625" bestFit="1" customWidth="1"/>
    <col min="2818" max="2818" width="8.42578125" bestFit="1" customWidth="1"/>
    <col min="2819" max="2819" width="13.140625" bestFit="1" customWidth="1"/>
    <col min="2820" max="2820" width="17.85546875" bestFit="1" customWidth="1"/>
    <col min="2821" max="2821" width="7.42578125" customWidth="1"/>
    <col min="2822" max="2822" width="10.7109375" bestFit="1" customWidth="1"/>
    <col min="2823" max="2823" width="5.5703125" bestFit="1" customWidth="1"/>
    <col min="3073" max="3073" width="8.28515625" bestFit="1" customWidth="1"/>
    <col min="3074" max="3074" width="8.42578125" bestFit="1" customWidth="1"/>
    <col min="3075" max="3075" width="13.140625" bestFit="1" customWidth="1"/>
    <col min="3076" max="3076" width="17.85546875" bestFit="1" customWidth="1"/>
    <col min="3077" max="3077" width="7.42578125" customWidth="1"/>
    <col min="3078" max="3078" width="10.7109375" bestFit="1" customWidth="1"/>
    <col min="3079" max="3079" width="5.5703125" bestFit="1" customWidth="1"/>
    <col min="3329" max="3329" width="8.28515625" bestFit="1" customWidth="1"/>
    <col min="3330" max="3330" width="8.42578125" bestFit="1" customWidth="1"/>
    <col min="3331" max="3331" width="13.140625" bestFit="1" customWidth="1"/>
    <col min="3332" max="3332" width="17.85546875" bestFit="1" customWidth="1"/>
    <col min="3333" max="3333" width="7.42578125" customWidth="1"/>
    <col min="3334" max="3334" width="10.7109375" bestFit="1" customWidth="1"/>
    <col min="3335" max="3335" width="5.5703125" bestFit="1" customWidth="1"/>
    <col min="3585" max="3585" width="8.28515625" bestFit="1" customWidth="1"/>
    <col min="3586" max="3586" width="8.42578125" bestFit="1" customWidth="1"/>
    <col min="3587" max="3587" width="13.140625" bestFit="1" customWidth="1"/>
    <col min="3588" max="3588" width="17.85546875" bestFit="1" customWidth="1"/>
    <col min="3589" max="3589" width="7.42578125" customWidth="1"/>
    <col min="3590" max="3590" width="10.7109375" bestFit="1" customWidth="1"/>
    <col min="3591" max="3591" width="5.5703125" bestFit="1" customWidth="1"/>
    <col min="3841" max="3841" width="8.28515625" bestFit="1" customWidth="1"/>
    <col min="3842" max="3842" width="8.42578125" bestFit="1" customWidth="1"/>
    <col min="3843" max="3843" width="13.140625" bestFit="1" customWidth="1"/>
    <col min="3844" max="3844" width="17.85546875" bestFit="1" customWidth="1"/>
    <col min="3845" max="3845" width="7.42578125" customWidth="1"/>
    <col min="3846" max="3846" width="10.7109375" bestFit="1" customWidth="1"/>
    <col min="3847" max="3847" width="5.5703125" bestFit="1" customWidth="1"/>
    <col min="4097" max="4097" width="8.28515625" bestFit="1" customWidth="1"/>
    <col min="4098" max="4098" width="8.42578125" bestFit="1" customWidth="1"/>
    <col min="4099" max="4099" width="13.140625" bestFit="1" customWidth="1"/>
    <col min="4100" max="4100" width="17.85546875" bestFit="1" customWidth="1"/>
    <col min="4101" max="4101" width="7.42578125" customWidth="1"/>
    <col min="4102" max="4102" width="10.7109375" bestFit="1" customWidth="1"/>
    <col min="4103" max="4103" width="5.5703125" bestFit="1" customWidth="1"/>
    <col min="4353" max="4353" width="8.28515625" bestFit="1" customWidth="1"/>
    <col min="4354" max="4354" width="8.42578125" bestFit="1" customWidth="1"/>
    <col min="4355" max="4355" width="13.140625" bestFit="1" customWidth="1"/>
    <col min="4356" max="4356" width="17.85546875" bestFit="1" customWidth="1"/>
    <col min="4357" max="4357" width="7.42578125" customWidth="1"/>
    <col min="4358" max="4358" width="10.7109375" bestFit="1" customWidth="1"/>
    <col min="4359" max="4359" width="5.5703125" bestFit="1" customWidth="1"/>
    <col min="4609" max="4609" width="8.28515625" bestFit="1" customWidth="1"/>
    <col min="4610" max="4610" width="8.42578125" bestFit="1" customWidth="1"/>
    <col min="4611" max="4611" width="13.140625" bestFit="1" customWidth="1"/>
    <col min="4612" max="4612" width="17.85546875" bestFit="1" customWidth="1"/>
    <col min="4613" max="4613" width="7.42578125" customWidth="1"/>
    <col min="4614" max="4614" width="10.7109375" bestFit="1" customWidth="1"/>
    <col min="4615" max="4615" width="5.5703125" bestFit="1" customWidth="1"/>
    <col min="4865" max="4865" width="8.28515625" bestFit="1" customWidth="1"/>
    <col min="4866" max="4866" width="8.42578125" bestFit="1" customWidth="1"/>
    <col min="4867" max="4867" width="13.140625" bestFit="1" customWidth="1"/>
    <col min="4868" max="4868" width="17.85546875" bestFit="1" customWidth="1"/>
    <col min="4869" max="4869" width="7.42578125" customWidth="1"/>
    <col min="4870" max="4870" width="10.7109375" bestFit="1" customWidth="1"/>
    <col min="4871" max="4871" width="5.5703125" bestFit="1" customWidth="1"/>
    <col min="5121" max="5121" width="8.28515625" bestFit="1" customWidth="1"/>
    <col min="5122" max="5122" width="8.42578125" bestFit="1" customWidth="1"/>
    <col min="5123" max="5123" width="13.140625" bestFit="1" customWidth="1"/>
    <col min="5124" max="5124" width="17.85546875" bestFit="1" customWidth="1"/>
    <col min="5125" max="5125" width="7.42578125" customWidth="1"/>
    <col min="5126" max="5126" width="10.7109375" bestFit="1" customWidth="1"/>
    <col min="5127" max="5127" width="5.5703125" bestFit="1" customWidth="1"/>
    <col min="5377" max="5377" width="8.28515625" bestFit="1" customWidth="1"/>
    <col min="5378" max="5378" width="8.42578125" bestFit="1" customWidth="1"/>
    <col min="5379" max="5379" width="13.140625" bestFit="1" customWidth="1"/>
    <col min="5380" max="5380" width="17.85546875" bestFit="1" customWidth="1"/>
    <col min="5381" max="5381" width="7.42578125" customWidth="1"/>
    <col min="5382" max="5382" width="10.7109375" bestFit="1" customWidth="1"/>
    <col min="5383" max="5383" width="5.5703125" bestFit="1" customWidth="1"/>
    <col min="5633" max="5633" width="8.28515625" bestFit="1" customWidth="1"/>
    <col min="5634" max="5634" width="8.42578125" bestFit="1" customWidth="1"/>
    <col min="5635" max="5635" width="13.140625" bestFit="1" customWidth="1"/>
    <col min="5636" max="5636" width="17.85546875" bestFit="1" customWidth="1"/>
    <col min="5637" max="5637" width="7.42578125" customWidth="1"/>
    <col min="5638" max="5638" width="10.7109375" bestFit="1" customWidth="1"/>
    <col min="5639" max="5639" width="5.5703125" bestFit="1" customWidth="1"/>
    <col min="5889" max="5889" width="8.28515625" bestFit="1" customWidth="1"/>
    <col min="5890" max="5890" width="8.42578125" bestFit="1" customWidth="1"/>
    <col min="5891" max="5891" width="13.140625" bestFit="1" customWidth="1"/>
    <col min="5892" max="5892" width="17.85546875" bestFit="1" customWidth="1"/>
    <col min="5893" max="5893" width="7.42578125" customWidth="1"/>
    <col min="5894" max="5894" width="10.7109375" bestFit="1" customWidth="1"/>
    <col min="5895" max="5895" width="5.5703125" bestFit="1" customWidth="1"/>
    <col min="6145" max="6145" width="8.28515625" bestFit="1" customWidth="1"/>
    <col min="6146" max="6146" width="8.42578125" bestFit="1" customWidth="1"/>
    <col min="6147" max="6147" width="13.140625" bestFit="1" customWidth="1"/>
    <col min="6148" max="6148" width="17.85546875" bestFit="1" customWidth="1"/>
    <col min="6149" max="6149" width="7.42578125" customWidth="1"/>
    <col min="6150" max="6150" width="10.7109375" bestFit="1" customWidth="1"/>
    <col min="6151" max="6151" width="5.5703125" bestFit="1" customWidth="1"/>
    <col min="6401" max="6401" width="8.28515625" bestFit="1" customWidth="1"/>
    <col min="6402" max="6402" width="8.42578125" bestFit="1" customWidth="1"/>
    <col min="6403" max="6403" width="13.140625" bestFit="1" customWidth="1"/>
    <col min="6404" max="6404" width="17.85546875" bestFit="1" customWidth="1"/>
    <col min="6405" max="6405" width="7.42578125" customWidth="1"/>
    <col min="6406" max="6406" width="10.7109375" bestFit="1" customWidth="1"/>
    <col min="6407" max="6407" width="5.5703125" bestFit="1" customWidth="1"/>
    <col min="6657" max="6657" width="8.28515625" bestFit="1" customWidth="1"/>
    <col min="6658" max="6658" width="8.42578125" bestFit="1" customWidth="1"/>
    <col min="6659" max="6659" width="13.140625" bestFit="1" customWidth="1"/>
    <col min="6660" max="6660" width="17.85546875" bestFit="1" customWidth="1"/>
    <col min="6661" max="6661" width="7.42578125" customWidth="1"/>
    <col min="6662" max="6662" width="10.7109375" bestFit="1" customWidth="1"/>
    <col min="6663" max="6663" width="5.5703125" bestFit="1" customWidth="1"/>
    <col min="6913" max="6913" width="8.28515625" bestFit="1" customWidth="1"/>
    <col min="6914" max="6914" width="8.42578125" bestFit="1" customWidth="1"/>
    <col min="6915" max="6915" width="13.140625" bestFit="1" customWidth="1"/>
    <col min="6916" max="6916" width="17.85546875" bestFit="1" customWidth="1"/>
    <col min="6917" max="6917" width="7.42578125" customWidth="1"/>
    <col min="6918" max="6918" width="10.7109375" bestFit="1" customWidth="1"/>
    <col min="6919" max="6919" width="5.5703125" bestFit="1" customWidth="1"/>
    <col min="7169" max="7169" width="8.28515625" bestFit="1" customWidth="1"/>
    <col min="7170" max="7170" width="8.42578125" bestFit="1" customWidth="1"/>
    <col min="7171" max="7171" width="13.140625" bestFit="1" customWidth="1"/>
    <col min="7172" max="7172" width="17.85546875" bestFit="1" customWidth="1"/>
    <col min="7173" max="7173" width="7.42578125" customWidth="1"/>
    <col min="7174" max="7174" width="10.7109375" bestFit="1" customWidth="1"/>
    <col min="7175" max="7175" width="5.5703125" bestFit="1" customWidth="1"/>
    <col min="7425" max="7425" width="8.28515625" bestFit="1" customWidth="1"/>
    <col min="7426" max="7426" width="8.42578125" bestFit="1" customWidth="1"/>
    <col min="7427" max="7427" width="13.140625" bestFit="1" customWidth="1"/>
    <col min="7428" max="7428" width="17.85546875" bestFit="1" customWidth="1"/>
    <col min="7429" max="7429" width="7.42578125" customWidth="1"/>
    <col min="7430" max="7430" width="10.7109375" bestFit="1" customWidth="1"/>
    <col min="7431" max="7431" width="5.5703125" bestFit="1" customWidth="1"/>
    <col min="7681" max="7681" width="8.28515625" bestFit="1" customWidth="1"/>
    <col min="7682" max="7682" width="8.42578125" bestFit="1" customWidth="1"/>
    <col min="7683" max="7683" width="13.140625" bestFit="1" customWidth="1"/>
    <col min="7684" max="7684" width="17.85546875" bestFit="1" customWidth="1"/>
    <col min="7685" max="7685" width="7.42578125" customWidth="1"/>
    <col min="7686" max="7686" width="10.7109375" bestFit="1" customWidth="1"/>
    <col min="7687" max="7687" width="5.5703125" bestFit="1" customWidth="1"/>
    <col min="7937" max="7937" width="8.28515625" bestFit="1" customWidth="1"/>
    <col min="7938" max="7938" width="8.42578125" bestFit="1" customWidth="1"/>
    <col min="7939" max="7939" width="13.140625" bestFit="1" customWidth="1"/>
    <col min="7940" max="7940" width="17.85546875" bestFit="1" customWidth="1"/>
    <col min="7941" max="7941" width="7.42578125" customWidth="1"/>
    <col min="7942" max="7942" width="10.7109375" bestFit="1" customWidth="1"/>
    <col min="7943" max="7943" width="5.5703125" bestFit="1" customWidth="1"/>
    <col min="8193" max="8193" width="8.28515625" bestFit="1" customWidth="1"/>
    <col min="8194" max="8194" width="8.42578125" bestFit="1" customWidth="1"/>
    <col min="8195" max="8195" width="13.140625" bestFit="1" customWidth="1"/>
    <col min="8196" max="8196" width="17.85546875" bestFit="1" customWidth="1"/>
    <col min="8197" max="8197" width="7.42578125" customWidth="1"/>
    <col min="8198" max="8198" width="10.7109375" bestFit="1" customWidth="1"/>
    <col min="8199" max="8199" width="5.5703125" bestFit="1" customWidth="1"/>
    <col min="8449" max="8449" width="8.28515625" bestFit="1" customWidth="1"/>
    <col min="8450" max="8450" width="8.42578125" bestFit="1" customWidth="1"/>
    <col min="8451" max="8451" width="13.140625" bestFit="1" customWidth="1"/>
    <col min="8452" max="8452" width="17.85546875" bestFit="1" customWidth="1"/>
    <col min="8453" max="8453" width="7.42578125" customWidth="1"/>
    <col min="8454" max="8454" width="10.7109375" bestFit="1" customWidth="1"/>
    <col min="8455" max="8455" width="5.5703125" bestFit="1" customWidth="1"/>
    <col min="8705" max="8705" width="8.28515625" bestFit="1" customWidth="1"/>
    <col min="8706" max="8706" width="8.42578125" bestFit="1" customWidth="1"/>
    <col min="8707" max="8707" width="13.140625" bestFit="1" customWidth="1"/>
    <col min="8708" max="8708" width="17.85546875" bestFit="1" customWidth="1"/>
    <col min="8709" max="8709" width="7.42578125" customWidth="1"/>
    <col min="8710" max="8710" width="10.7109375" bestFit="1" customWidth="1"/>
    <col min="8711" max="8711" width="5.5703125" bestFit="1" customWidth="1"/>
    <col min="8961" max="8961" width="8.28515625" bestFit="1" customWidth="1"/>
    <col min="8962" max="8962" width="8.42578125" bestFit="1" customWidth="1"/>
    <col min="8963" max="8963" width="13.140625" bestFit="1" customWidth="1"/>
    <col min="8964" max="8964" width="17.85546875" bestFit="1" customWidth="1"/>
    <col min="8965" max="8965" width="7.42578125" customWidth="1"/>
    <col min="8966" max="8966" width="10.7109375" bestFit="1" customWidth="1"/>
    <col min="8967" max="8967" width="5.5703125" bestFit="1" customWidth="1"/>
    <col min="9217" max="9217" width="8.28515625" bestFit="1" customWidth="1"/>
    <col min="9218" max="9218" width="8.42578125" bestFit="1" customWidth="1"/>
    <col min="9219" max="9219" width="13.140625" bestFit="1" customWidth="1"/>
    <col min="9220" max="9220" width="17.85546875" bestFit="1" customWidth="1"/>
    <col min="9221" max="9221" width="7.42578125" customWidth="1"/>
    <col min="9222" max="9222" width="10.7109375" bestFit="1" customWidth="1"/>
    <col min="9223" max="9223" width="5.5703125" bestFit="1" customWidth="1"/>
    <col min="9473" max="9473" width="8.28515625" bestFit="1" customWidth="1"/>
    <col min="9474" max="9474" width="8.42578125" bestFit="1" customWidth="1"/>
    <col min="9475" max="9475" width="13.140625" bestFit="1" customWidth="1"/>
    <col min="9476" max="9476" width="17.85546875" bestFit="1" customWidth="1"/>
    <col min="9477" max="9477" width="7.42578125" customWidth="1"/>
    <col min="9478" max="9478" width="10.7109375" bestFit="1" customWidth="1"/>
    <col min="9479" max="9479" width="5.5703125" bestFit="1" customWidth="1"/>
    <col min="9729" max="9729" width="8.28515625" bestFit="1" customWidth="1"/>
    <col min="9730" max="9730" width="8.42578125" bestFit="1" customWidth="1"/>
    <col min="9731" max="9731" width="13.140625" bestFit="1" customWidth="1"/>
    <col min="9732" max="9732" width="17.85546875" bestFit="1" customWidth="1"/>
    <col min="9733" max="9733" width="7.42578125" customWidth="1"/>
    <col min="9734" max="9734" width="10.7109375" bestFit="1" customWidth="1"/>
    <col min="9735" max="9735" width="5.5703125" bestFit="1" customWidth="1"/>
    <col min="9985" max="9985" width="8.28515625" bestFit="1" customWidth="1"/>
    <col min="9986" max="9986" width="8.42578125" bestFit="1" customWidth="1"/>
    <col min="9987" max="9987" width="13.140625" bestFit="1" customWidth="1"/>
    <col min="9988" max="9988" width="17.85546875" bestFit="1" customWidth="1"/>
    <col min="9989" max="9989" width="7.42578125" customWidth="1"/>
    <col min="9990" max="9990" width="10.7109375" bestFit="1" customWidth="1"/>
    <col min="9991" max="9991" width="5.5703125" bestFit="1" customWidth="1"/>
    <col min="10241" max="10241" width="8.28515625" bestFit="1" customWidth="1"/>
    <col min="10242" max="10242" width="8.42578125" bestFit="1" customWidth="1"/>
    <col min="10243" max="10243" width="13.140625" bestFit="1" customWidth="1"/>
    <col min="10244" max="10244" width="17.85546875" bestFit="1" customWidth="1"/>
    <col min="10245" max="10245" width="7.42578125" customWidth="1"/>
    <col min="10246" max="10246" width="10.7109375" bestFit="1" customWidth="1"/>
    <col min="10247" max="10247" width="5.5703125" bestFit="1" customWidth="1"/>
    <col min="10497" max="10497" width="8.28515625" bestFit="1" customWidth="1"/>
    <col min="10498" max="10498" width="8.42578125" bestFit="1" customWidth="1"/>
    <col min="10499" max="10499" width="13.140625" bestFit="1" customWidth="1"/>
    <col min="10500" max="10500" width="17.85546875" bestFit="1" customWidth="1"/>
    <col min="10501" max="10501" width="7.42578125" customWidth="1"/>
    <col min="10502" max="10502" width="10.7109375" bestFit="1" customWidth="1"/>
    <col min="10503" max="10503" width="5.5703125" bestFit="1" customWidth="1"/>
    <col min="10753" max="10753" width="8.28515625" bestFit="1" customWidth="1"/>
    <col min="10754" max="10754" width="8.42578125" bestFit="1" customWidth="1"/>
    <col min="10755" max="10755" width="13.140625" bestFit="1" customWidth="1"/>
    <col min="10756" max="10756" width="17.85546875" bestFit="1" customWidth="1"/>
    <col min="10757" max="10757" width="7.42578125" customWidth="1"/>
    <col min="10758" max="10758" width="10.7109375" bestFit="1" customWidth="1"/>
    <col min="10759" max="10759" width="5.5703125" bestFit="1" customWidth="1"/>
    <col min="11009" max="11009" width="8.28515625" bestFit="1" customWidth="1"/>
    <col min="11010" max="11010" width="8.42578125" bestFit="1" customWidth="1"/>
    <col min="11011" max="11011" width="13.140625" bestFit="1" customWidth="1"/>
    <col min="11012" max="11012" width="17.85546875" bestFit="1" customWidth="1"/>
    <col min="11013" max="11013" width="7.42578125" customWidth="1"/>
    <col min="11014" max="11014" width="10.7109375" bestFit="1" customWidth="1"/>
    <col min="11015" max="11015" width="5.5703125" bestFit="1" customWidth="1"/>
    <col min="11265" max="11265" width="8.28515625" bestFit="1" customWidth="1"/>
    <col min="11266" max="11266" width="8.42578125" bestFit="1" customWidth="1"/>
    <col min="11267" max="11267" width="13.140625" bestFit="1" customWidth="1"/>
    <col min="11268" max="11268" width="17.85546875" bestFit="1" customWidth="1"/>
    <col min="11269" max="11269" width="7.42578125" customWidth="1"/>
    <col min="11270" max="11270" width="10.7109375" bestFit="1" customWidth="1"/>
    <col min="11271" max="11271" width="5.5703125" bestFit="1" customWidth="1"/>
    <col min="11521" max="11521" width="8.28515625" bestFit="1" customWidth="1"/>
    <col min="11522" max="11522" width="8.42578125" bestFit="1" customWidth="1"/>
    <col min="11523" max="11523" width="13.140625" bestFit="1" customWidth="1"/>
    <col min="11524" max="11524" width="17.85546875" bestFit="1" customWidth="1"/>
    <col min="11525" max="11525" width="7.42578125" customWidth="1"/>
    <col min="11526" max="11526" width="10.7109375" bestFit="1" customWidth="1"/>
    <col min="11527" max="11527" width="5.5703125" bestFit="1" customWidth="1"/>
    <col min="11777" max="11777" width="8.28515625" bestFit="1" customWidth="1"/>
    <col min="11778" max="11778" width="8.42578125" bestFit="1" customWidth="1"/>
    <col min="11779" max="11779" width="13.140625" bestFit="1" customWidth="1"/>
    <col min="11780" max="11780" width="17.85546875" bestFit="1" customWidth="1"/>
    <col min="11781" max="11781" width="7.42578125" customWidth="1"/>
    <col min="11782" max="11782" width="10.7109375" bestFit="1" customWidth="1"/>
    <col min="11783" max="11783" width="5.5703125" bestFit="1" customWidth="1"/>
    <col min="12033" max="12033" width="8.28515625" bestFit="1" customWidth="1"/>
    <col min="12034" max="12034" width="8.42578125" bestFit="1" customWidth="1"/>
    <col min="12035" max="12035" width="13.140625" bestFit="1" customWidth="1"/>
    <col min="12036" max="12036" width="17.85546875" bestFit="1" customWidth="1"/>
    <col min="12037" max="12037" width="7.42578125" customWidth="1"/>
    <col min="12038" max="12038" width="10.7109375" bestFit="1" customWidth="1"/>
    <col min="12039" max="12039" width="5.5703125" bestFit="1" customWidth="1"/>
    <col min="12289" max="12289" width="8.28515625" bestFit="1" customWidth="1"/>
    <col min="12290" max="12290" width="8.42578125" bestFit="1" customWidth="1"/>
    <col min="12291" max="12291" width="13.140625" bestFit="1" customWidth="1"/>
    <col min="12292" max="12292" width="17.85546875" bestFit="1" customWidth="1"/>
    <col min="12293" max="12293" width="7.42578125" customWidth="1"/>
    <col min="12294" max="12294" width="10.7109375" bestFit="1" customWidth="1"/>
    <col min="12295" max="12295" width="5.5703125" bestFit="1" customWidth="1"/>
    <col min="12545" max="12545" width="8.28515625" bestFit="1" customWidth="1"/>
    <col min="12546" max="12546" width="8.42578125" bestFit="1" customWidth="1"/>
    <col min="12547" max="12547" width="13.140625" bestFit="1" customWidth="1"/>
    <col min="12548" max="12548" width="17.85546875" bestFit="1" customWidth="1"/>
    <col min="12549" max="12549" width="7.42578125" customWidth="1"/>
    <col min="12550" max="12550" width="10.7109375" bestFit="1" customWidth="1"/>
    <col min="12551" max="12551" width="5.5703125" bestFit="1" customWidth="1"/>
    <col min="12801" max="12801" width="8.28515625" bestFit="1" customWidth="1"/>
    <col min="12802" max="12802" width="8.42578125" bestFit="1" customWidth="1"/>
    <col min="12803" max="12803" width="13.140625" bestFit="1" customWidth="1"/>
    <col min="12804" max="12804" width="17.85546875" bestFit="1" customWidth="1"/>
    <col min="12805" max="12805" width="7.42578125" customWidth="1"/>
    <col min="12806" max="12806" width="10.7109375" bestFit="1" customWidth="1"/>
    <col min="12807" max="12807" width="5.5703125" bestFit="1" customWidth="1"/>
    <col min="13057" max="13057" width="8.28515625" bestFit="1" customWidth="1"/>
    <col min="13058" max="13058" width="8.42578125" bestFit="1" customWidth="1"/>
    <col min="13059" max="13059" width="13.140625" bestFit="1" customWidth="1"/>
    <col min="13060" max="13060" width="17.85546875" bestFit="1" customWidth="1"/>
    <col min="13061" max="13061" width="7.42578125" customWidth="1"/>
    <col min="13062" max="13062" width="10.7109375" bestFit="1" customWidth="1"/>
    <col min="13063" max="13063" width="5.5703125" bestFit="1" customWidth="1"/>
    <col min="13313" max="13313" width="8.28515625" bestFit="1" customWidth="1"/>
    <col min="13314" max="13314" width="8.42578125" bestFit="1" customWidth="1"/>
    <col min="13315" max="13315" width="13.140625" bestFit="1" customWidth="1"/>
    <col min="13316" max="13316" width="17.85546875" bestFit="1" customWidth="1"/>
    <col min="13317" max="13317" width="7.42578125" customWidth="1"/>
    <col min="13318" max="13318" width="10.7109375" bestFit="1" customWidth="1"/>
    <col min="13319" max="13319" width="5.5703125" bestFit="1" customWidth="1"/>
    <col min="13569" max="13569" width="8.28515625" bestFit="1" customWidth="1"/>
    <col min="13570" max="13570" width="8.42578125" bestFit="1" customWidth="1"/>
    <col min="13571" max="13571" width="13.140625" bestFit="1" customWidth="1"/>
    <col min="13572" max="13572" width="17.85546875" bestFit="1" customWidth="1"/>
    <col min="13573" max="13573" width="7.42578125" customWidth="1"/>
    <col min="13574" max="13574" width="10.7109375" bestFit="1" customWidth="1"/>
    <col min="13575" max="13575" width="5.5703125" bestFit="1" customWidth="1"/>
    <col min="13825" max="13825" width="8.28515625" bestFit="1" customWidth="1"/>
    <col min="13826" max="13826" width="8.42578125" bestFit="1" customWidth="1"/>
    <col min="13827" max="13827" width="13.140625" bestFit="1" customWidth="1"/>
    <col min="13828" max="13828" width="17.85546875" bestFit="1" customWidth="1"/>
    <col min="13829" max="13829" width="7.42578125" customWidth="1"/>
    <col min="13830" max="13830" width="10.7109375" bestFit="1" customWidth="1"/>
    <col min="13831" max="13831" width="5.5703125" bestFit="1" customWidth="1"/>
    <col min="14081" max="14081" width="8.28515625" bestFit="1" customWidth="1"/>
    <col min="14082" max="14082" width="8.42578125" bestFit="1" customWidth="1"/>
    <col min="14083" max="14083" width="13.140625" bestFit="1" customWidth="1"/>
    <col min="14084" max="14084" width="17.85546875" bestFit="1" customWidth="1"/>
    <col min="14085" max="14085" width="7.42578125" customWidth="1"/>
    <col min="14086" max="14086" width="10.7109375" bestFit="1" customWidth="1"/>
    <col min="14087" max="14087" width="5.5703125" bestFit="1" customWidth="1"/>
    <col min="14337" max="14337" width="8.28515625" bestFit="1" customWidth="1"/>
    <col min="14338" max="14338" width="8.42578125" bestFit="1" customWidth="1"/>
    <col min="14339" max="14339" width="13.140625" bestFit="1" customWidth="1"/>
    <col min="14340" max="14340" width="17.85546875" bestFit="1" customWidth="1"/>
    <col min="14341" max="14341" width="7.42578125" customWidth="1"/>
    <col min="14342" max="14342" width="10.7109375" bestFit="1" customWidth="1"/>
    <col min="14343" max="14343" width="5.5703125" bestFit="1" customWidth="1"/>
    <col min="14593" max="14593" width="8.28515625" bestFit="1" customWidth="1"/>
    <col min="14594" max="14594" width="8.42578125" bestFit="1" customWidth="1"/>
    <col min="14595" max="14595" width="13.140625" bestFit="1" customWidth="1"/>
    <col min="14596" max="14596" width="17.85546875" bestFit="1" customWidth="1"/>
    <col min="14597" max="14597" width="7.42578125" customWidth="1"/>
    <col min="14598" max="14598" width="10.7109375" bestFit="1" customWidth="1"/>
    <col min="14599" max="14599" width="5.5703125" bestFit="1" customWidth="1"/>
    <col min="14849" max="14849" width="8.28515625" bestFit="1" customWidth="1"/>
    <col min="14850" max="14850" width="8.42578125" bestFit="1" customWidth="1"/>
    <col min="14851" max="14851" width="13.140625" bestFit="1" customWidth="1"/>
    <col min="14852" max="14852" width="17.85546875" bestFit="1" customWidth="1"/>
    <col min="14853" max="14853" width="7.42578125" customWidth="1"/>
    <col min="14854" max="14854" width="10.7109375" bestFit="1" customWidth="1"/>
    <col min="14855" max="14855" width="5.5703125" bestFit="1" customWidth="1"/>
    <col min="15105" max="15105" width="8.28515625" bestFit="1" customWidth="1"/>
    <col min="15106" max="15106" width="8.42578125" bestFit="1" customWidth="1"/>
    <col min="15107" max="15107" width="13.140625" bestFit="1" customWidth="1"/>
    <col min="15108" max="15108" width="17.85546875" bestFit="1" customWidth="1"/>
    <col min="15109" max="15109" width="7.42578125" customWidth="1"/>
    <col min="15110" max="15110" width="10.7109375" bestFit="1" customWidth="1"/>
    <col min="15111" max="15111" width="5.5703125" bestFit="1" customWidth="1"/>
    <col min="15361" max="15361" width="8.28515625" bestFit="1" customWidth="1"/>
    <col min="15362" max="15362" width="8.42578125" bestFit="1" customWidth="1"/>
    <col min="15363" max="15363" width="13.140625" bestFit="1" customWidth="1"/>
    <col min="15364" max="15364" width="17.85546875" bestFit="1" customWidth="1"/>
    <col min="15365" max="15365" width="7.42578125" customWidth="1"/>
    <col min="15366" max="15366" width="10.7109375" bestFit="1" customWidth="1"/>
    <col min="15367" max="15367" width="5.5703125" bestFit="1" customWidth="1"/>
    <col min="15617" max="15617" width="8.28515625" bestFit="1" customWidth="1"/>
    <col min="15618" max="15618" width="8.42578125" bestFit="1" customWidth="1"/>
    <col min="15619" max="15619" width="13.140625" bestFit="1" customWidth="1"/>
    <col min="15620" max="15620" width="17.85546875" bestFit="1" customWidth="1"/>
    <col min="15621" max="15621" width="7.42578125" customWidth="1"/>
    <col min="15622" max="15622" width="10.7109375" bestFit="1" customWidth="1"/>
    <col min="15623" max="15623" width="5.5703125" bestFit="1" customWidth="1"/>
    <col min="15873" max="15873" width="8.28515625" bestFit="1" customWidth="1"/>
    <col min="15874" max="15874" width="8.42578125" bestFit="1" customWidth="1"/>
    <col min="15875" max="15875" width="13.140625" bestFit="1" customWidth="1"/>
    <col min="15876" max="15876" width="17.85546875" bestFit="1" customWidth="1"/>
    <col min="15877" max="15877" width="7.42578125" customWidth="1"/>
    <col min="15878" max="15878" width="10.7109375" bestFit="1" customWidth="1"/>
    <col min="15879" max="15879" width="5.5703125" bestFit="1" customWidth="1"/>
    <col min="16129" max="16129" width="8.28515625" bestFit="1" customWidth="1"/>
    <col min="16130" max="16130" width="8.42578125" bestFit="1" customWidth="1"/>
    <col min="16131" max="16131" width="13.140625" bestFit="1" customWidth="1"/>
    <col min="16132" max="16132" width="17.85546875" bestFit="1" customWidth="1"/>
    <col min="16133" max="16133" width="7.42578125" customWidth="1"/>
    <col min="16134" max="16134" width="10.7109375" bestFit="1" customWidth="1"/>
    <col min="16135" max="16135" width="5.5703125" bestFit="1" customWidth="1"/>
  </cols>
  <sheetData>
    <row r="1" spans="1:8">
      <c r="A1" s="31" t="s">
        <v>362</v>
      </c>
      <c r="B1" s="78" t="s">
        <v>0</v>
      </c>
      <c r="C1" s="31" t="s">
        <v>154</v>
      </c>
      <c r="D1" s="78" t="s">
        <v>243</v>
      </c>
      <c r="E1" s="78" t="s">
        <v>155</v>
      </c>
      <c r="F1" s="79" t="s">
        <v>62</v>
      </c>
      <c r="G1" s="79" t="s">
        <v>156</v>
      </c>
      <c r="H1" s="31" t="s">
        <v>276</v>
      </c>
    </row>
    <row r="2" spans="1:8">
      <c r="A2">
        <v>12</v>
      </c>
      <c r="B2" t="s">
        <v>178</v>
      </c>
      <c r="C2" t="s">
        <v>280</v>
      </c>
      <c r="D2" t="s">
        <v>2</v>
      </c>
      <c r="E2" t="s">
        <v>63</v>
      </c>
      <c r="F2" t="s">
        <v>281</v>
      </c>
      <c r="G2" s="80" t="s">
        <v>485</v>
      </c>
      <c r="H2">
        <v>100</v>
      </c>
    </row>
    <row r="3" spans="1:8">
      <c r="A3">
        <v>37</v>
      </c>
      <c r="B3" t="s">
        <v>283</v>
      </c>
      <c r="C3" t="s">
        <v>196</v>
      </c>
      <c r="D3" t="s">
        <v>356</v>
      </c>
      <c r="E3" t="s">
        <v>63</v>
      </c>
      <c r="F3" t="s">
        <v>281</v>
      </c>
      <c r="G3" s="80" t="s">
        <v>429</v>
      </c>
      <c r="H3">
        <v>99</v>
      </c>
    </row>
    <row r="4" spans="1:8">
      <c r="A4">
        <v>49</v>
      </c>
      <c r="B4" t="s">
        <v>303</v>
      </c>
      <c r="C4" t="s">
        <v>471</v>
      </c>
      <c r="D4" t="s">
        <v>129</v>
      </c>
      <c r="E4" t="s">
        <v>63</v>
      </c>
      <c r="F4" t="s">
        <v>65</v>
      </c>
      <c r="G4" s="80" t="s">
        <v>472</v>
      </c>
      <c r="H4">
        <v>98</v>
      </c>
    </row>
    <row r="5" spans="1:8">
      <c r="A5">
        <v>53</v>
      </c>
      <c r="B5" t="s">
        <v>486</v>
      </c>
      <c r="C5" t="s">
        <v>487</v>
      </c>
      <c r="D5" t="s">
        <v>132</v>
      </c>
      <c r="E5" t="s">
        <v>63</v>
      </c>
      <c r="F5" t="s">
        <v>281</v>
      </c>
      <c r="G5" s="80" t="s">
        <v>488</v>
      </c>
      <c r="H5">
        <v>97</v>
      </c>
    </row>
    <row r="6" spans="1:8">
      <c r="A6">
        <v>61</v>
      </c>
      <c r="B6" t="s">
        <v>173</v>
      </c>
      <c r="C6" t="s">
        <v>285</v>
      </c>
      <c r="D6" t="s">
        <v>35</v>
      </c>
      <c r="E6" t="s">
        <v>63</v>
      </c>
      <c r="F6" t="s">
        <v>281</v>
      </c>
      <c r="G6" s="80" t="s">
        <v>477</v>
      </c>
      <c r="H6">
        <v>96</v>
      </c>
    </row>
    <row r="7" spans="1:8">
      <c r="A7">
        <v>79</v>
      </c>
      <c r="B7" t="s">
        <v>192</v>
      </c>
      <c r="C7" t="s">
        <v>287</v>
      </c>
      <c r="D7" t="s">
        <v>217</v>
      </c>
      <c r="E7" t="s">
        <v>63</v>
      </c>
      <c r="F7" t="s">
        <v>281</v>
      </c>
      <c r="G7" s="80" t="s">
        <v>430</v>
      </c>
      <c r="H7">
        <v>95</v>
      </c>
    </row>
    <row r="8" spans="1:8">
      <c r="A8">
        <v>87</v>
      </c>
      <c r="B8" t="s">
        <v>320</v>
      </c>
      <c r="C8" t="s">
        <v>321</v>
      </c>
      <c r="D8" t="s">
        <v>42</v>
      </c>
      <c r="E8" t="s">
        <v>64</v>
      </c>
      <c r="F8" t="s">
        <v>66</v>
      </c>
      <c r="G8" s="80" t="s">
        <v>454</v>
      </c>
      <c r="H8">
        <v>100</v>
      </c>
    </row>
    <row r="9" spans="1:8">
      <c r="A9">
        <v>92</v>
      </c>
      <c r="B9" t="s">
        <v>451</v>
      </c>
      <c r="C9" t="s">
        <v>290</v>
      </c>
      <c r="D9" t="s">
        <v>18</v>
      </c>
      <c r="E9" t="s">
        <v>63</v>
      </c>
      <c r="F9" t="s">
        <v>281</v>
      </c>
      <c r="G9" s="80" t="s">
        <v>452</v>
      </c>
      <c r="H9">
        <v>94</v>
      </c>
    </row>
    <row r="10" spans="1:8">
      <c r="A10">
        <v>93</v>
      </c>
      <c r="B10" t="s">
        <v>181</v>
      </c>
      <c r="C10" t="s">
        <v>234</v>
      </c>
      <c r="D10" t="s">
        <v>218</v>
      </c>
      <c r="E10" t="s">
        <v>63</v>
      </c>
      <c r="F10" t="s">
        <v>281</v>
      </c>
      <c r="G10" s="80" t="s">
        <v>434</v>
      </c>
      <c r="H10">
        <v>93</v>
      </c>
    </row>
    <row r="11" spans="1:8">
      <c r="A11">
        <v>94</v>
      </c>
      <c r="B11" t="s">
        <v>176</v>
      </c>
      <c r="C11" t="s">
        <v>457</v>
      </c>
      <c r="D11" t="s">
        <v>81</v>
      </c>
      <c r="E11" t="s">
        <v>63</v>
      </c>
      <c r="F11" t="s">
        <v>65</v>
      </c>
      <c r="G11" s="80" t="s">
        <v>458</v>
      </c>
      <c r="H11">
        <v>92</v>
      </c>
    </row>
    <row r="12" spans="1:8">
      <c r="A12" s="8">
        <v>102</v>
      </c>
      <c r="B12" t="s">
        <v>292</v>
      </c>
      <c r="C12" t="s">
        <v>233</v>
      </c>
      <c r="D12" t="s">
        <v>481</v>
      </c>
      <c r="E12" t="s">
        <v>63</v>
      </c>
      <c r="F12" t="s">
        <v>65</v>
      </c>
      <c r="G12" s="80" t="s">
        <v>482</v>
      </c>
      <c r="H12">
        <v>91</v>
      </c>
    </row>
    <row r="13" spans="1:8">
      <c r="A13" s="8">
        <v>111</v>
      </c>
      <c r="B13" t="s">
        <v>465</v>
      </c>
      <c r="C13" t="s">
        <v>466</v>
      </c>
      <c r="D13" t="s">
        <v>467</v>
      </c>
      <c r="E13" t="s">
        <v>63</v>
      </c>
      <c r="F13" t="s">
        <v>281</v>
      </c>
      <c r="G13" s="80" t="s">
        <v>468</v>
      </c>
      <c r="H13">
        <v>90</v>
      </c>
    </row>
    <row r="14" spans="1:8">
      <c r="A14" s="8">
        <v>114</v>
      </c>
      <c r="B14" t="s">
        <v>447</v>
      </c>
      <c r="C14" t="s">
        <v>448</v>
      </c>
      <c r="D14" t="s">
        <v>449</v>
      </c>
      <c r="E14" t="s">
        <v>63</v>
      </c>
      <c r="F14" t="s">
        <v>65</v>
      </c>
      <c r="G14" s="80" t="s">
        <v>450</v>
      </c>
      <c r="H14">
        <v>89</v>
      </c>
    </row>
    <row r="15" spans="1:8">
      <c r="A15" s="8">
        <v>120</v>
      </c>
      <c r="B15" t="s">
        <v>303</v>
      </c>
      <c r="C15" t="s">
        <v>474</v>
      </c>
      <c r="D15" t="s">
        <v>475</v>
      </c>
      <c r="E15" t="s">
        <v>63</v>
      </c>
      <c r="F15" t="s">
        <v>281</v>
      </c>
      <c r="G15" s="80" t="s">
        <v>476</v>
      </c>
      <c r="H15">
        <v>88</v>
      </c>
    </row>
    <row r="16" spans="1:8">
      <c r="A16" s="8">
        <v>129</v>
      </c>
      <c r="B16" t="s">
        <v>303</v>
      </c>
      <c r="C16" t="s">
        <v>304</v>
      </c>
      <c r="D16" t="s">
        <v>12</v>
      </c>
      <c r="E16" t="s">
        <v>63</v>
      </c>
      <c r="F16" t="s">
        <v>65</v>
      </c>
      <c r="G16" s="80" t="s">
        <v>473</v>
      </c>
      <c r="H16">
        <v>87</v>
      </c>
    </row>
    <row r="17" spans="1:9">
      <c r="A17" s="8">
        <v>134</v>
      </c>
      <c r="B17" t="s">
        <v>296</v>
      </c>
      <c r="C17" t="s">
        <v>297</v>
      </c>
      <c r="D17" t="s">
        <v>483</v>
      </c>
      <c r="E17" t="s">
        <v>63</v>
      </c>
      <c r="F17" t="s">
        <v>281</v>
      </c>
      <c r="G17" s="80" t="s">
        <v>484</v>
      </c>
      <c r="H17">
        <v>86</v>
      </c>
    </row>
    <row r="18" spans="1:9">
      <c r="A18" s="8">
        <v>159</v>
      </c>
      <c r="B18" t="s">
        <v>185</v>
      </c>
      <c r="C18" t="s">
        <v>299</v>
      </c>
      <c r="D18" t="s">
        <v>43</v>
      </c>
      <c r="E18" t="s">
        <v>63</v>
      </c>
      <c r="F18" t="s">
        <v>281</v>
      </c>
      <c r="G18" s="80" t="s">
        <v>455</v>
      </c>
      <c r="H18">
        <v>85</v>
      </c>
    </row>
    <row r="19" spans="1:9">
      <c r="A19" s="8">
        <v>163</v>
      </c>
      <c r="B19" s="8" t="s">
        <v>460</v>
      </c>
      <c r="C19" s="8" t="s">
        <v>461</v>
      </c>
      <c r="D19" t="s">
        <v>462</v>
      </c>
      <c r="E19" t="s">
        <v>64</v>
      </c>
      <c r="F19" t="s">
        <v>323</v>
      </c>
      <c r="G19" s="80" t="s">
        <v>463</v>
      </c>
      <c r="H19">
        <v>99</v>
      </c>
    </row>
    <row r="20" spans="1:9">
      <c r="A20" s="8">
        <v>171</v>
      </c>
      <c r="B20" t="s">
        <v>181</v>
      </c>
      <c r="C20" t="s">
        <v>431</v>
      </c>
      <c r="D20" t="s">
        <v>432</v>
      </c>
      <c r="E20" t="s">
        <v>63</v>
      </c>
      <c r="F20" t="s">
        <v>281</v>
      </c>
      <c r="G20" s="80" t="s">
        <v>433</v>
      </c>
      <c r="H20">
        <v>84</v>
      </c>
    </row>
    <row r="21" spans="1:9">
      <c r="A21" s="8">
        <v>175</v>
      </c>
      <c r="B21" t="s">
        <v>325</v>
      </c>
      <c r="C21" t="s">
        <v>326</v>
      </c>
      <c r="D21" t="s">
        <v>208</v>
      </c>
      <c r="E21" t="s">
        <v>64</v>
      </c>
      <c r="F21" t="s">
        <v>323</v>
      </c>
      <c r="G21" s="80" t="s">
        <v>446</v>
      </c>
      <c r="H21">
        <v>98</v>
      </c>
    </row>
    <row r="22" spans="1:9">
      <c r="A22" s="8">
        <v>180</v>
      </c>
      <c r="B22" t="s">
        <v>437</v>
      </c>
      <c r="C22" t="s">
        <v>199</v>
      </c>
      <c r="D22" t="s">
        <v>438</v>
      </c>
      <c r="E22" t="s">
        <v>64</v>
      </c>
      <c r="F22" t="s">
        <v>323</v>
      </c>
      <c r="G22" s="80" t="s">
        <v>439</v>
      </c>
      <c r="H22">
        <v>97</v>
      </c>
    </row>
    <row r="23" spans="1:9">
      <c r="A23" s="8">
        <v>204</v>
      </c>
      <c r="B23" t="s">
        <v>331</v>
      </c>
      <c r="C23" t="s">
        <v>280</v>
      </c>
      <c r="D23" t="s">
        <v>74</v>
      </c>
      <c r="E23" t="s">
        <v>64</v>
      </c>
      <c r="F23" t="s">
        <v>323</v>
      </c>
      <c r="G23" s="80" t="s">
        <v>469</v>
      </c>
      <c r="H23">
        <v>96</v>
      </c>
    </row>
    <row r="24" spans="1:9">
      <c r="A24" s="8">
        <v>246</v>
      </c>
      <c r="B24" t="s">
        <v>197</v>
      </c>
      <c r="C24" t="s">
        <v>198</v>
      </c>
      <c r="D24" t="s">
        <v>223</v>
      </c>
      <c r="E24" t="s">
        <v>63</v>
      </c>
      <c r="F24" t="s">
        <v>278</v>
      </c>
      <c r="G24" s="80" t="s">
        <v>440</v>
      </c>
      <c r="H24">
        <v>83</v>
      </c>
    </row>
    <row r="25" spans="1:9">
      <c r="A25" s="8">
        <v>265</v>
      </c>
      <c r="B25" t="s">
        <v>165</v>
      </c>
      <c r="C25" t="s">
        <v>340</v>
      </c>
      <c r="D25" t="s">
        <v>115</v>
      </c>
      <c r="E25" t="s">
        <v>64</v>
      </c>
      <c r="F25" t="s">
        <v>323</v>
      </c>
      <c r="G25" s="80" t="s">
        <v>464</v>
      </c>
      <c r="H25">
        <v>95</v>
      </c>
    </row>
    <row r="26" spans="1:9">
      <c r="A26" s="8">
        <v>271</v>
      </c>
      <c r="B26" t="s">
        <v>163</v>
      </c>
      <c r="C26" t="s">
        <v>338</v>
      </c>
      <c r="D26" t="s">
        <v>27</v>
      </c>
      <c r="E26" t="s">
        <v>64</v>
      </c>
      <c r="F26" t="s">
        <v>323</v>
      </c>
      <c r="G26" s="80" t="s">
        <v>470</v>
      </c>
      <c r="H26">
        <v>94</v>
      </c>
    </row>
    <row r="27" spans="1:9">
      <c r="A27" s="8">
        <v>273</v>
      </c>
      <c r="B27" t="s">
        <v>239</v>
      </c>
      <c r="C27" s="81" t="s">
        <v>478</v>
      </c>
      <c r="D27" t="s">
        <v>479</v>
      </c>
      <c r="E27" t="s">
        <v>64</v>
      </c>
      <c r="F27" t="s">
        <v>66</v>
      </c>
      <c r="G27" s="80" t="s">
        <v>480</v>
      </c>
      <c r="H27">
        <v>93</v>
      </c>
    </row>
    <row r="28" spans="1:9">
      <c r="A28" s="8">
        <v>283</v>
      </c>
      <c r="B28" t="s">
        <v>176</v>
      </c>
      <c r="C28" t="s">
        <v>338</v>
      </c>
      <c r="D28" t="s">
        <v>28</v>
      </c>
      <c r="E28" t="s">
        <v>63</v>
      </c>
      <c r="F28" t="s">
        <v>65</v>
      </c>
      <c r="G28" s="80" t="s">
        <v>459</v>
      </c>
      <c r="H28">
        <v>82</v>
      </c>
    </row>
    <row r="29" spans="1:9">
      <c r="A29" s="8">
        <v>301</v>
      </c>
      <c r="B29" t="s">
        <v>176</v>
      </c>
      <c r="C29" t="s">
        <v>199</v>
      </c>
      <c r="D29" t="s">
        <v>224</v>
      </c>
      <c r="E29" t="s">
        <v>63</v>
      </c>
      <c r="F29" t="s">
        <v>65</v>
      </c>
      <c r="G29" s="80" t="s">
        <v>456</v>
      </c>
      <c r="H29">
        <v>81</v>
      </c>
      <c r="I29" t="s">
        <v>490</v>
      </c>
    </row>
    <row r="30" spans="1:9">
      <c r="A30" s="8">
        <v>312</v>
      </c>
      <c r="B30" t="s">
        <v>349</v>
      </c>
      <c r="C30" t="s">
        <v>350</v>
      </c>
      <c r="D30" t="s">
        <v>31</v>
      </c>
      <c r="E30" t="s">
        <v>64</v>
      </c>
      <c r="F30" t="s">
        <v>351</v>
      </c>
      <c r="G30" s="80" t="s">
        <v>453</v>
      </c>
      <c r="H30">
        <v>92</v>
      </c>
    </row>
    <row r="31" spans="1:9">
      <c r="A31" s="8">
        <v>314</v>
      </c>
      <c r="B31" t="s">
        <v>194</v>
      </c>
      <c r="C31" t="s">
        <v>435</v>
      </c>
      <c r="D31" t="s">
        <v>45</v>
      </c>
      <c r="E31" t="s">
        <v>63</v>
      </c>
      <c r="F31" t="s">
        <v>67</v>
      </c>
      <c r="G31" s="80" t="s">
        <v>436</v>
      </c>
      <c r="H31">
        <v>80</v>
      </c>
    </row>
    <row r="32" spans="1:9">
      <c r="A32" s="8">
        <v>332</v>
      </c>
      <c r="B32" t="s">
        <v>442</v>
      </c>
      <c r="C32" t="s">
        <v>443</v>
      </c>
      <c r="D32" t="s">
        <v>444</v>
      </c>
      <c r="E32" t="s">
        <v>64</v>
      </c>
      <c r="F32" t="s">
        <v>323</v>
      </c>
      <c r="G32" s="80" t="s">
        <v>445</v>
      </c>
      <c r="H32">
        <v>91</v>
      </c>
    </row>
    <row r="33" spans="1:8">
      <c r="A33" s="8">
        <v>333</v>
      </c>
      <c r="B33" t="s">
        <v>317</v>
      </c>
      <c r="C33" t="s">
        <v>318</v>
      </c>
      <c r="D33" t="s">
        <v>104</v>
      </c>
      <c r="E33" t="s">
        <v>63</v>
      </c>
      <c r="F33" t="s">
        <v>67</v>
      </c>
      <c r="G33" s="80" t="s">
        <v>441</v>
      </c>
      <c r="H33">
        <v>79</v>
      </c>
    </row>
  </sheetData>
  <autoFilter ref="A1:G33"/>
  <sortState ref="A2:H33">
    <sortCondition ref="G2:G33"/>
  </sortState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H36"/>
  <sheetViews>
    <sheetView zoomScaleNormal="100" workbookViewId="0">
      <pane ySplit="1" topLeftCell="A2" activePane="bottomLeft" state="frozen"/>
      <selection pane="bottomLeft" activeCell="E6" sqref="E6"/>
    </sheetView>
  </sheetViews>
  <sheetFormatPr defaultRowHeight="15"/>
  <cols>
    <col min="4" max="4" width="16.7109375" customWidth="1"/>
    <col min="5" max="5" width="12.7109375" style="2" customWidth="1"/>
    <col min="7" max="7" width="9.140625" style="2"/>
  </cols>
  <sheetData>
    <row r="1" spans="1:8">
      <c r="B1" s="78" t="s">
        <v>0</v>
      </c>
      <c r="C1" t="s">
        <v>154</v>
      </c>
      <c r="D1" t="s">
        <v>243</v>
      </c>
      <c r="E1" s="86" t="s">
        <v>62</v>
      </c>
      <c r="F1" s="79" t="s">
        <v>156</v>
      </c>
      <c r="G1" s="2" t="s">
        <v>155</v>
      </c>
    </row>
    <row r="2" spans="1:8">
      <c r="A2">
        <v>28</v>
      </c>
      <c r="B2" t="s">
        <v>283</v>
      </c>
      <c r="C2" t="s">
        <v>196</v>
      </c>
      <c r="D2" t="s">
        <v>356</v>
      </c>
      <c r="E2" s="2" t="s">
        <v>281</v>
      </c>
      <c r="F2" s="80" t="s">
        <v>498</v>
      </c>
      <c r="G2" s="2" t="s">
        <v>545</v>
      </c>
      <c r="H2">
        <v>97</v>
      </c>
    </row>
    <row r="3" spans="1:8">
      <c r="A3" s="8">
        <v>230</v>
      </c>
      <c r="B3" t="s">
        <v>528</v>
      </c>
      <c r="C3" t="s">
        <v>529</v>
      </c>
      <c r="D3" t="s">
        <v>552</v>
      </c>
      <c r="E3" s="2" t="s">
        <v>65</v>
      </c>
      <c r="F3" s="80" t="s">
        <v>530</v>
      </c>
      <c r="G3" s="2" t="s">
        <v>545</v>
      </c>
      <c r="H3">
        <v>81</v>
      </c>
    </row>
    <row r="4" spans="1:8">
      <c r="A4" s="8">
        <v>168</v>
      </c>
      <c r="B4" t="s">
        <v>520</v>
      </c>
      <c r="C4" t="s">
        <v>240</v>
      </c>
      <c r="D4" t="s">
        <v>551</v>
      </c>
      <c r="E4" s="2" t="s">
        <v>66</v>
      </c>
      <c r="F4" s="80" t="s">
        <v>521</v>
      </c>
      <c r="G4" s="2" t="s">
        <v>546</v>
      </c>
      <c r="H4">
        <v>97</v>
      </c>
    </row>
    <row r="5" spans="1:8">
      <c r="A5">
        <v>90</v>
      </c>
      <c r="B5" t="s">
        <v>192</v>
      </c>
      <c r="C5" t="s">
        <v>287</v>
      </c>
      <c r="D5" t="s">
        <v>217</v>
      </c>
      <c r="E5" s="2" t="s">
        <v>281</v>
      </c>
      <c r="F5" s="80" t="s">
        <v>508</v>
      </c>
      <c r="G5" s="2" t="s">
        <v>545</v>
      </c>
      <c r="H5">
        <v>89</v>
      </c>
    </row>
    <row r="6" spans="1:8">
      <c r="A6">
        <v>87</v>
      </c>
      <c r="B6" t="s">
        <v>181</v>
      </c>
      <c r="C6" t="s">
        <v>294</v>
      </c>
      <c r="D6" t="s">
        <v>6</v>
      </c>
      <c r="E6" s="2" t="s">
        <v>281</v>
      </c>
      <c r="F6" s="80" t="s">
        <v>507</v>
      </c>
      <c r="G6" s="2" t="s">
        <v>545</v>
      </c>
      <c r="H6">
        <v>90</v>
      </c>
    </row>
    <row r="7" spans="1:8">
      <c r="A7" s="8">
        <v>306</v>
      </c>
      <c r="B7" t="s">
        <v>194</v>
      </c>
      <c r="C7" t="s">
        <v>435</v>
      </c>
      <c r="D7" t="s">
        <v>45</v>
      </c>
      <c r="E7" s="2" t="s">
        <v>67</v>
      </c>
      <c r="F7" s="80" t="s">
        <v>544</v>
      </c>
      <c r="G7" s="2" t="s">
        <v>545</v>
      </c>
      <c r="H7">
        <v>78</v>
      </c>
    </row>
    <row r="8" spans="1:8">
      <c r="A8" s="8">
        <v>249</v>
      </c>
      <c r="B8" t="s">
        <v>197</v>
      </c>
      <c r="C8" t="s">
        <v>198</v>
      </c>
      <c r="D8" t="s">
        <v>223</v>
      </c>
      <c r="E8" s="2" t="s">
        <v>278</v>
      </c>
      <c r="F8" s="80" t="s">
        <v>535</v>
      </c>
      <c r="G8" s="2" t="s">
        <v>545</v>
      </c>
      <c r="H8">
        <v>80</v>
      </c>
    </row>
    <row r="9" spans="1:8">
      <c r="A9" s="8">
        <v>281</v>
      </c>
      <c r="B9" t="s">
        <v>540</v>
      </c>
      <c r="C9" t="s">
        <v>541</v>
      </c>
      <c r="D9" t="s">
        <v>47</v>
      </c>
      <c r="E9" s="2" t="s">
        <v>65</v>
      </c>
      <c r="F9" s="80" t="s">
        <v>542</v>
      </c>
      <c r="G9" s="2" t="s">
        <v>545</v>
      </c>
      <c r="H9">
        <v>79</v>
      </c>
    </row>
    <row r="10" spans="1:8">
      <c r="A10">
        <v>24</v>
      </c>
      <c r="B10" t="s">
        <v>171</v>
      </c>
      <c r="C10" t="s">
        <v>277</v>
      </c>
      <c r="D10" t="s">
        <v>4</v>
      </c>
      <c r="E10" s="2" t="s">
        <v>278</v>
      </c>
      <c r="F10" s="80" t="s">
        <v>497</v>
      </c>
      <c r="G10" s="2" t="s">
        <v>545</v>
      </c>
      <c r="H10">
        <v>98</v>
      </c>
    </row>
    <row r="11" spans="1:8">
      <c r="A11">
        <v>76</v>
      </c>
      <c r="B11" t="s">
        <v>451</v>
      </c>
      <c r="C11" t="s">
        <v>290</v>
      </c>
      <c r="D11" t="s">
        <v>18</v>
      </c>
      <c r="E11" s="2" t="s">
        <v>278</v>
      </c>
      <c r="F11" s="80" t="s">
        <v>327</v>
      </c>
      <c r="G11" s="2" t="s">
        <v>545</v>
      </c>
      <c r="H11">
        <v>91</v>
      </c>
    </row>
    <row r="12" spans="1:8">
      <c r="A12">
        <v>72</v>
      </c>
      <c r="B12" t="s">
        <v>502</v>
      </c>
      <c r="C12" t="s">
        <v>503</v>
      </c>
      <c r="D12" t="s">
        <v>549</v>
      </c>
      <c r="E12" s="2" t="s">
        <v>323</v>
      </c>
      <c r="F12" s="80" t="s">
        <v>504</v>
      </c>
      <c r="G12" s="2" t="s">
        <v>546</v>
      </c>
      <c r="H12">
        <v>100</v>
      </c>
    </row>
    <row r="13" spans="1:8">
      <c r="A13" s="8">
        <v>291</v>
      </c>
      <c r="B13" t="s">
        <v>502</v>
      </c>
      <c r="C13" t="s">
        <v>350</v>
      </c>
      <c r="D13" t="s">
        <v>554</v>
      </c>
      <c r="E13" s="2" t="s">
        <v>351</v>
      </c>
      <c r="F13" s="80" t="s">
        <v>543</v>
      </c>
      <c r="G13" s="2" t="s">
        <v>546</v>
      </c>
      <c r="H13">
        <v>89</v>
      </c>
    </row>
    <row r="14" spans="1:8">
      <c r="A14" s="8">
        <v>200</v>
      </c>
      <c r="B14" t="s">
        <v>188</v>
      </c>
      <c r="C14" t="s">
        <v>314</v>
      </c>
      <c r="D14" t="s">
        <v>22</v>
      </c>
      <c r="E14" s="2" t="s">
        <v>278</v>
      </c>
      <c r="F14" s="80" t="s">
        <v>526</v>
      </c>
      <c r="G14" s="2" t="s">
        <v>545</v>
      </c>
      <c r="H14">
        <v>82</v>
      </c>
    </row>
    <row r="15" spans="1:8">
      <c r="A15" s="8">
        <v>122</v>
      </c>
      <c r="B15" t="s">
        <v>185</v>
      </c>
      <c r="C15" t="s">
        <v>299</v>
      </c>
      <c r="D15" t="s">
        <v>43</v>
      </c>
      <c r="E15" s="2" t="s">
        <v>281</v>
      </c>
      <c r="F15" s="80" t="s">
        <v>513</v>
      </c>
      <c r="G15" s="2" t="s">
        <v>545</v>
      </c>
      <c r="H15">
        <v>86</v>
      </c>
    </row>
    <row r="16" spans="1:8">
      <c r="A16">
        <v>75</v>
      </c>
      <c r="B16" t="s">
        <v>176</v>
      </c>
      <c r="C16" t="s">
        <v>457</v>
      </c>
      <c r="D16" t="s">
        <v>81</v>
      </c>
      <c r="E16" s="2" t="s">
        <v>65</v>
      </c>
      <c r="F16" s="80" t="s">
        <v>506</v>
      </c>
      <c r="G16" s="2" t="s">
        <v>545</v>
      </c>
      <c r="H16">
        <v>92</v>
      </c>
    </row>
    <row r="17" spans="1:8">
      <c r="A17" s="8">
        <v>157</v>
      </c>
      <c r="B17" t="s">
        <v>517</v>
      </c>
      <c r="C17" t="s">
        <v>461</v>
      </c>
      <c r="D17" t="s">
        <v>550</v>
      </c>
      <c r="E17" s="2" t="s">
        <v>323</v>
      </c>
      <c r="F17" s="80" t="s">
        <v>518</v>
      </c>
      <c r="G17" s="2" t="s">
        <v>546</v>
      </c>
      <c r="H17">
        <v>98</v>
      </c>
    </row>
    <row r="18" spans="1:8">
      <c r="A18" s="8">
        <v>221</v>
      </c>
      <c r="B18" t="s">
        <v>159</v>
      </c>
      <c r="C18" t="s">
        <v>333</v>
      </c>
      <c r="D18" t="s">
        <v>114</v>
      </c>
      <c r="E18" s="2" t="s">
        <v>66</v>
      </c>
      <c r="F18" s="80" t="s">
        <v>527</v>
      </c>
      <c r="G18" s="2" t="s">
        <v>546</v>
      </c>
      <c r="H18">
        <v>95</v>
      </c>
    </row>
    <row r="19" spans="1:8">
      <c r="A19" s="8">
        <v>269</v>
      </c>
      <c r="B19" t="s">
        <v>538</v>
      </c>
      <c r="C19" t="s">
        <v>343</v>
      </c>
      <c r="D19" t="s">
        <v>30</v>
      </c>
      <c r="E19" s="2" t="s">
        <v>344</v>
      </c>
      <c r="F19" s="80" t="s">
        <v>539</v>
      </c>
      <c r="G19" s="2" t="s">
        <v>546</v>
      </c>
      <c r="H19">
        <v>90</v>
      </c>
    </row>
    <row r="20" spans="1:8">
      <c r="A20" s="8">
        <v>266</v>
      </c>
      <c r="B20" t="s">
        <v>235</v>
      </c>
      <c r="C20" t="s">
        <v>340</v>
      </c>
      <c r="D20" t="s">
        <v>553</v>
      </c>
      <c r="E20" s="2" t="s">
        <v>323</v>
      </c>
      <c r="F20" s="80" t="s">
        <v>537</v>
      </c>
      <c r="G20" s="2" t="s">
        <v>546</v>
      </c>
      <c r="H20">
        <v>91</v>
      </c>
    </row>
    <row r="21" spans="1:8">
      <c r="A21" s="8">
        <v>148</v>
      </c>
      <c r="B21" t="s">
        <v>186</v>
      </c>
      <c r="C21" t="s">
        <v>515</v>
      </c>
      <c r="D21" t="s">
        <v>19</v>
      </c>
      <c r="E21" s="2" t="s">
        <v>281</v>
      </c>
      <c r="F21" s="80" t="s">
        <v>516</v>
      </c>
      <c r="G21" s="2" t="s">
        <v>545</v>
      </c>
      <c r="H21">
        <v>85</v>
      </c>
    </row>
    <row r="22" spans="1:8">
      <c r="A22">
        <v>73</v>
      </c>
      <c r="B22" t="s">
        <v>465</v>
      </c>
      <c r="C22" t="s">
        <v>466</v>
      </c>
      <c r="D22" t="s">
        <v>467</v>
      </c>
      <c r="E22" s="2" t="s">
        <v>281</v>
      </c>
      <c r="F22" s="80" t="s">
        <v>505</v>
      </c>
      <c r="G22" s="2" t="s">
        <v>545</v>
      </c>
      <c r="H22">
        <v>93</v>
      </c>
    </row>
    <row r="23" spans="1:8">
      <c r="A23" s="8">
        <v>124</v>
      </c>
      <c r="B23" t="s">
        <v>157</v>
      </c>
      <c r="C23" t="s">
        <v>294</v>
      </c>
      <c r="D23" t="s">
        <v>207</v>
      </c>
      <c r="E23" s="2" t="s">
        <v>323</v>
      </c>
      <c r="F23" s="80" t="s">
        <v>514</v>
      </c>
      <c r="G23" s="2" t="s">
        <v>546</v>
      </c>
      <c r="H23">
        <v>99</v>
      </c>
    </row>
    <row r="24" spans="1:8">
      <c r="A24" s="8">
        <v>262</v>
      </c>
      <c r="B24" t="s">
        <v>163</v>
      </c>
      <c r="C24" t="s">
        <v>338</v>
      </c>
      <c r="D24" t="s">
        <v>27</v>
      </c>
      <c r="E24" s="2" t="s">
        <v>323</v>
      </c>
      <c r="F24" s="80" t="s">
        <v>536</v>
      </c>
      <c r="G24" s="2" t="s">
        <v>546</v>
      </c>
      <c r="H24">
        <v>92</v>
      </c>
    </row>
    <row r="25" spans="1:8">
      <c r="A25" s="8">
        <v>187</v>
      </c>
      <c r="B25" t="s">
        <v>161</v>
      </c>
      <c r="C25" t="s">
        <v>524</v>
      </c>
      <c r="D25" t="s">
        <v>17</v>
      </c>
      <c r="E25" s="2" t="s">
        <v>344</v>
      </c>
      <c r="F25" s="80" t="s">
        <v>525</v>
      </c>
      <c r="G25" s="2" t="s">
        <v>546</v>
      </c>
      <c r="H25">
        <v>96</v>
      </c>
    </row>
    <row r="26" spans="1:8">
      <c r="A26">
        <v>94</v>
      </c>
      <c r="B26" t="s">
        <v>509</v>
      </c>
      <c r="C26" t="s">
        <v>510</v>
      </c>
      <c r="D26" t="s">
        <v>40</v>
      </c>
      <c r="E26" s="2" t="s">
        <v>281</v>
      </c>
      <c r="F26" s="80" t="s">
        <v>511</v>
      </c>
      <c r="G26" s="2" t="s">
        <v>545</v>
      </c>
      <c r="H26">
        <v>88</v>
      </c>
    </row>
    <row r="27" spans="1:8">
      <c r="A27" s="8">
        <v>169</v>
      </c>
      <c r="B27" t="s">
        <v>303</v>
      </c>
      <c r="C27" t="s">
        <v>522</v>
      </c>
      <c r="D27" t="s">
        <v>220</v>
      </c>
      <c r="E27" s="2" t="s">
        <v>281</v>
      </c>
      <c r="F27" s="80" t="s">
        <v>523</v>
      </c>
      <c r="G27" s="2" t="s">
        <v>545</v>
      </c>
      <c r="H27">
        <v>83</v>
      </c>
    </row>
    <row r="28" spans="1:8">
      <c r="A28" s="8">
        <v>109</v>
      </c>
      <c r="B28" t="s">
        <v>303</v>
      </c>
      <c r="C28" t="s">
        <v>474</v>
      </c>
      <c r="D28" t="s">
        <v>475</v>
      </c>
      <c r="E28" s="2" t="s">
        <v>281</v>
      </c>
      <c r="F28" s="80" t="s">
        <v>512</v>
      </c>
      <c r="G28" s="2" t="s">
        <v>545</v>
      </c>
      <c r="H28">
        <v>87</v>
      </c>
    </row>
    <row r="29" spans="1:8">
      <c r="A29">
        <v>56</v>
      </c>
      <c r="B29" t="s">
        <v>173</v>
      </c>
      <c r="C29" t="s">
        <v>285</v>
      </c>
      <c r="D29" t="s">
        <v>35</v>
      </c>
      <c r="E29" s="2" t="s">
        <v>281</v>
      </c>
      <c r="F29" s="80" t="s">
        <v>458</v>
      </c>
      <c r="G29" s="2" t="s">
        <v>545</v>
      </c>
      <c r="H29">
        <v>94</v>
      </c>
    </row>
    <row r="30" spans="1:8">
      <c r="A30" s="8">
        <v>233</v>
      </c>
      <c r="B30" t="s">
        <v>239</v>
      </c>
      <c r="C30" t="s">
        <v>240</v>
      </c>
      <c r="D30" t="s">
        <v>267</v>
      </c>
      <c r="E30" s="2" t="s">
        <v>531</v>
      </c>
      <c r="F30" s="80" t="s">
        <v>532</v>
      </c>
      <c r="G30" s="2" t="s">
        <v>546</v>
      </c>
      <c r="H30">
        <v>94</v>
      </c>
    </row>
    <row r="31" spans="1:8">
      <c r="A31">
        <v>21</v>
      </c>
      <c r="B31" t="s">
        <v>292</v>
      </c>
      <c r="C31" t="s">
        <v>495</v>
      </c>
      <c r="D31" t="s">
        <v>547</v>
      </c>
      <c r="E31" s="2" t="s">
        <v>281</v>
      </c>
      <c r="F31" s="80" t="s">
        <v>496</v>
      </c>
      <c r="G31" s="2" t="s">
        <v>545</v>
      </c>
      <c r="H31">
        <v>99</v>
      </c>
    </row>
    <row r="32" spans="1:8">
      <c r="A32" s="8">
        <v>242</v>
      </c>
      <c r="B32" t="s">
        <v>328</v>
      </c>
      <c r="C32" t="s">
        <v>533</v>
      </c>
      <c r="D32" t="s">
        <v>21</v>
      </c>
      <c r="E32" s="2" t="s">
        <v>66</v>
      </c>
      <c r="F32" s="80" t="s">
        <v>534</v>
      </c>
      <c r="G32" s="2" t="s">
        <v>546</v>
      </c>
      <c r="H32">
        <v>93</v>
      </c>
    </row>
    <row r="33" spans="1:8">
      <c r="A33">
        <v>9</v>
      </c>
      <c r="B33" t="s">
        <v>178</v>
      </c>
      <c r="C33" t="s">
        <v>280</v>
      </c>
      <c r="D33" t="s">
        <v>2</v>
      </c>
      <c r="E33" s="2" t="s">
        <v>281</v>
      </c>
      <c r="F33" s="80" t="s">
        <v>494</v>
      </c>
      <c r="G33" s="2" t="s">
        <v>545</v>
      </c>
      <c r="H33">
        <v>100</v>
      </c>
    </row>
    <row r="34" spans="1:8">
      <c r="A34" s="8">
        <v>158</v>
      </c>
      <c r="B34" t="s">
        <v>178</v>
      </c>
      <c r="C34" t="s">
        <v>301</v>
      </c>
      <c r="D34" t="s">
        <v>44</v>
      </c>
      <c r="E34" s="2" t="s">
        <v>281</v>
      </c>
      <c r="F34" s="80" t="s">
        <v>519</v>
      </c>
      <c r="G34" s="2" t="s">
        <v>545</v>
      </c>
      <c r="H34">
        <v>84</v>
      </c>
    </row>
    <row r="35" spans="1:8">
      <c r="A35">
        <v>53</v>
      </c>
      <c r="B35" t="s">
        <v>486</v>
      </c>
      <c r="C35" t="s">
        <v>487</v>
      </c>
      <c r="D35" t="s">
        <v>132</v>
      </c>
      <c r="E35" s="2" t="s">
        <v>281</v>
      </c>
      <c r="F35" s="80" t="s">
        <v>302</v>
      </c>
      <c r="G35" s="2" t="s">
        <v>545</v>
      </c>
      <c r="H35">
        <v>95</v>
      </c>
    </row>
    <row r="36" spans="1:8">
      <c r="A36">
        <v>43</v>
      </c>
      <c r="B36" t="s">
        <v>499</v>
      </c>
      <c r="C36" t="s">
        <v>500</v>
      </c>
      <c r="D36" t="s">
        <v>548</v>
      </c>
      <c r="E36" s="2" t="s">
        <v>65</v>
      </c>
      <c r="F36" s="80" t="s">
        <v>501</v>
      </c>
      <c r="G36" s="2" t="s">
        <v>545</v>
      </c>
      <c r="H36">
        <v>96</v>
      </c>
    </row>
  </sheetData>
  <autoFilter ref="A1:G36">
    <sortState ref="A2:G36">
      <sortCondition ref="G2:G36"/>
      <sortCondition ref="F2:F36"/>
    </sortState>
  </autoFilter>
  <sortState ref="A2:H36">
    <sortCondition ref="D2:D36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W66"/>
  <sheetViews>
    <sheetView workbookViewId="0">
      <selection activeCell="I5" sqref="I5"/>
    </sheetView>
  </sheetViews>
  <sheetFormatPr defaultRowHeight="15"/>
  <cols>
    <col min="1" max="1" width="6.42578125" style="2" customWidth="1"/>
    <col min="2" max="2" width="19.42578125" bestFit="1" customWidth="1"/>
    <col min="3" max="3" width="6.42578125" style="2" customWidth="1"/>
    <col min="4" max="4" width="8" style="2" customWidth="1"/>
    <col min="5" max="5" width="8.140625" style="6" customWidth="1"/>
    <col min="6" max="6" width="7.42578125" style="6" customWidth="1"/>
    <col min="7" max="21" width="8.42578125" style="2" customWidth="1"/>
    <col min="22" max="22" width="8.140625" style="6" customWidth="1"/>
    <col min="23" max="23" width="7.42578125" style="6" customWidth="1"/>
  </cols>
  <sheetData>
    <row r="1" spans="1:23" ht="31.5">
      <c r="A1" s="9" t="s">
        <v>107</v>
      </c>
    </row>
    <row r="2" spans="1:23">
      <c r="D2" s="6" t="s">
        <v>87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  <c r="M2" s="2">
        <v>7</v>
      </c>
      <c r="N2" s="2">
        <v>8</v>
      </c>
      <c r="O2" s="2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</row>
    <row r="3" spans="1:23" s="1" customFormat="1" ht="30" customHeight="1">
      <c r="A3" s="5"/>
      <c r="C3" s="5"/>
      <c r="D3" s="7" t="s">
        <v>33</v>
      </c>
      <c r="E3" s="127" t="s">
        <v>102</v>
      </c>
      <c r="F3" s="128"/>
      <c r="G3" s="14" t="s">
        <v>52</v>
      </c>
      <c r="H3" s="14" t="s">
        <v>52</v>
      </c>
      <c r="I3" s="14" t="s">
        <v>53</v>
      </c>
      <c r="J3" s="14" t="s">
        <v>54</v>
      </c>
      <c r="K3" s="14" t="s">
        <v>54</v>
      </c>
      <c r="L3" s="14" t="s">
        <v>54</v>
      </c>
      <c r="M3" s="14" t="s">
        <v>55</v>
      </c>
      <c r="N3" s="14" t="s">
        <v>60</v>
      </c>
      <c r="O3" s="14" t="s">
        <v>90</v>
      </c>
      <c r="P3" s="14" t="s">
        <v>90</v>
      </c>
      <c r="Q3" s="14" t="s">
        <v>88</v>
      </c>
      <c r="R3" s="14" t="s">
        <v>88</v>
      </c>
      <c r="S3" s="14" t="s">
        <v>89</v>
      </c>
      <c r="T3" s="14" t="s">
        <v>77</v>
      </c>
      <c r="U3" s="14" t="s">
        <v>80</v>
      </c>
      <c r="V3" s="127" t="s">
        <v>103</v>
      </c>
      <c r="W3" s="128"/>
    </row>
    <row r="4" spans="1:23" s="1" customFormat="1" ht="51.75">
      <c r="A4" s="7" t="s">
        <v>59</v>
      </c>
      <c r="B4" s="4" t="s">
        <v>0</v>
      </c>
      <c r="C4" s="7" t="s">
        <v>61</v>
      </c>
      <c r="D4" s="7" t="s">
        <v>62</v>
      </c>
      <c r="E4" s="7" t="s">
        <v>34</v>
      </c>
      <c r="F4" s="7" t="s">
        <v>93</v>
      </c>
      <c r="G4" s="15" t="s">
        <v>94</v>
      </c>
      <c r="H4" s="15" t="s">
        <v>58</v>
      </c>
      <c r="I4" s="15" t="s">
        <v>95</v>
      </c>
      <c r="J4" s="15" t="s">
        <v>56</v>
      </c>
      <c r="K4" s="15" t="s">
        <v>57</v>
      </c>
      <c r="L4" s="15" t="s">
        <v>106</v>
      </c>
      <c r="M4" s="15" t="s">
        <v>51</v>
      </c>
      <c r="N4" s="15" t="s">
        <v>105</v>
      </c>
      <c r="O4" s="15" t="s">
        <v>50</v>
      </c>
      <c r="P4" s="16" t="s">
        <v>96</v>
      </c>
      <c r="Q4" s="15" t="s">
        <v>92</v>
      </c>
      <c r="R4" s="15" t="s">
        <v>98</v>
      </c>
      <c r="S4" s="15" t="s">
        <v>97</v>
      </c>
      <c r="T4" s="15" t="s">
        <v>91</v>
      </c>
      <c r="U4" s="15" t="s">
        <v>78</v>
      </c>
      <c r="V4" s="7" t="s">
        <v>34</v>
      </c>
      <c r="W4" s="7" t="s">
        <v>93</v>
      </c>
    </row>
    <row r="5" spans="1:23">
      <c r="A5" s="2">
        <v>1</v>
      </c>
      <c r="B5" t="s">
        <v>2</v>
      </c>
      <c r="C5" s="2" t="s">
        <v>63</v>
      </c>
      <c r="D5" s="2" t="s">
        <v>69</v>
      </c>
      <c r="E5" s="6">
        <f t="shared" ref="E5:E36" si="0">SUM(G5:U5)</f>
        <v>399</v>
      </c>
      <c r="F5" s="6">
        <f t="shared" ref="F5:F36" si="1">COUNT(G5:U5)</f>
        <v>4</v>
      </c>
      <c r="G5" s="3">
        <v>100</v>
      </c>
      <c r="H5" s="3">
        <v>100</v>
      </c>
      <c r="I5" s="3">
        <v>99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>
        <v>100</v>
      </c>
      <c r="V5" s="6">
        <f t="shared" ref="V5:V36" si="2">SUM(N5:U5)</f>
        <v>100</v>
      </c>
      <c r="W5" s="6">
        <f t="shared" ref="W5:W36" si="3">COUNT(N5:U5)</f>
        <v>1</v>
      </c>
    </row>
    <row r="6" spans="1:23">
      <c r="A6" s="2">
        <v>2</v>
      </c>
      <c r="B6" t="s">
        <v>4</v>
      </c>
      <c r="C6" s="2" t="s">
        <v>63</v>
      </c>
      <c r="D6" s="2" t="s">
        <v>70</v>
      </c>
      <c r="E6" s="6">
        <f t="shared" si="0"/>
        <v>394</v>
      </c>
      <c r="F6" s="6">
        <f t="shared" si="1"/>
        <v>4</v>
      </c>
      <c r="G6" s="3">
        <v>98</v>
      </c>
      <c r="H6" s="3">
        <v>98</v>
      </c>
      <c r="I6" s="3">
        <v>98</v>
      </c>
      <c r="J6" s="3">
        <v>100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6">
        <f t="shared" si="2"/>
        <v>0</v>
      </c>
      <c r="W6" s="6">
        <f t="shared" si="3"/>
        <v>0</v>
      </c>
    </row>
    <row r="7" spans="1:23">
      <c r="A7" s="2">
        <v>3</v>
      </c>
      <c r="B7" s="8" t="s">
        <v>72</v>
      </c>
      <c r="C7" s="17" t="s">
        <v>63</v>
      </c>
      <c r="D7" s="17" t="s">
        <v>65</v>
      </c>
      <c r="E7" s="6">
        <f t="shared" si="0"/>
        <v>378</v>
      </c>
      <c r="F7" s="6">
        <f t="shared" si="1"/>
        <v>4</v>
      </c>
      <c r="G7" s="3">
        <v>89</v>
      </c>
      <c r="H7" s="3">
        <v>95</v>
      </c>
      <c r="I7" s="3">
        <v>95</v>
      </c>
      <c r="J7" s="3">
        <v>99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6">
        <f t="shared" si="2"/>
        <v>0</v>
      </c>
      <c r="W7" s="6">
        <f t="shared" si="3"/>
        <v>0</v>
      </c>
    </row>
    <row r="8" spans="1:23">
      <c r="A8" s="2">
        <v>4</v>
      </c>
      <c r="B8" t="s">
        <v>37</v>
      </c>
      <c r="C8" s="2" t="s">
        <v>63</v>
      </c>
      <c r="D8" s="2" t="s">
        <v>69</v>
      </c>
      <c r="E8" s="6">
        <f t="shared" si="0"/>
        <v>298</v>
      </c>
      <c r="F8" s="6">
        <f t="shared" si="1"/>
        <v>3</v>
      </c>
      <c r="G8" s="3">
        <v>99</v>
      </c>
      <c r="H8" s="3"/>
      <c r="I8" s="3">
        <v>100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>
        <v>99</v>
      </c>
      <c r="V8" s="6">
        <f t="shared" si="2"/>
        <v>99</v>
      </c>
      <c r="W8" s="6">
        <f t="shared" si="3"/>
        <v>1</v>
      </c>
    </row>
    <row r="9" spans="1:23">
      <c r="A9" s="2">
        <v>5</v>
      </c>
      <c r="B9" t="s">
        <v>39</v>
      </c>
      <c r="C9" s="2" t="s">
        <v>63</v>
      </c>
      <c r="D9" s="2" t="s">
        <v>69</v>
      </c>
      <c r="E9" s="6">
        <f t="shared" si="0"/>
        <v>285</v>
      </c>
      <c r="F9" s="6">
        <f t="shared" si="1"/>
        <v>3</v>
      </c>
      <c r="G9" s="3">
        <v>92</v>
      </c>
      <c r="H9" s="3"/>
      <c r="I9" s="3">
        <v>97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>
        <v>96</v>
      </c>
      <c r="V9" s="6">
        <f t="shared" si="2"/>
        <v>96</v>
      </c>
      <c r="W9" s="6">
        <f t="shared" si="3"/>
        <v>1</v>
      </c>
    </row>
    <row r="10" spans="1:23">
      <c r="A10" s="2">
        <v>6</v>
      </c>
      <c r="B10" t="s">
        <v>5</v>
      </c>
      <c r="C10" s="2" t="s">
        <v>63</v>
      </c>
      <c r="D10" s="2" t="s">
        <v>65</v>
      </c>
      <c r="E10" s="6">
        <f t="shared" si="0"/>
        <v>282</v>
      </c>
      <c r="F10" s="6">
        <f t="shared" si="1"/>
        <v>3</v>
      </c>
      <c r="G10" s="3">
        <v>87</v>
      </c>
      <c r="H10" s="3">
        <v>97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>
        <v>98</v>
      </c>
      <c r="V10" s="6">
        <f t="shared" si="2"/>
        <v>98</v>
      </c>
      <c r="W10" s="6">
        <f t="shared" si="3"/>
        <v>1</v>
      </c>
    </row>
    <row r="11" spans="1:23">
      <c r="A11" s="2">
        <v>7</v>
      </c>
      <c r="B11" t="s">
        <v>11</v>
      </c>
      <c r="C11" s="2" t="s">
        <v>64</v>
      </c>
      <c r="D11" s="2" t="s">
        <v>66</v>
      </c>
      <c r="E11" s="6">
        <f t="shared" si="0"/>
        <v>266</v>
      </c>
      <c r="F11" s="6">
        <f t="shared" si="1"/>
        <v>3</v>
      </c>
      <c r="G11" s="3">
        <v>84</v>
      </c>
      <c r="H11" s="3">
        <v>91</v>
      </c>
      <c r="I11" s="3">
        <v>91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6">
        <f t="shared" si="2"/>
        <v>0</v>
      </c>
      <c r="W11" s="6">
        <f t="shared" si="3"/>
        <v>0</v>
      </c>
    </row>
    <row r="12" spans="1:23">
      <c r="A12" s="2">
        <v>8</v>
      </c>
      <c r="B12" t="s">
        <v>43</v>
      </c>
      <c r="C12" s="2" t="s">
        <v>63</v>
      </c>
      <c r="D12" s="2" t="s">
        <v>69</v>
      </c>
      <c r="E12" s="6">
        <f t="shared" si="0"/>
        <v>266</v>
      </c>
      <c r="F12" s="6">
        <f t="shared" si="1"/>
        <v>3</v>
      </c>
      <c r="G12" s="3">
        <v>82</v>
      </c>
      <c r="H12" s="3"/>
      <c r="I12" s="3">
        <v>89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>
        <v>95</v>
      </c>
      <c r="V12" s="6">
        <f t="shared" si="2"/>
        <v>95</v>
      </c>
      <c r="W12" s="6">
        <f t="shared" si="3"/>
        <v>1</v>
      </c>
    </row>
    <row r="13" spans="1:23">
      <c r="A13" s="2">
        <v>9</v>
      </c>
      <c r="B13" t="s">
        <v>20</v>
      </c>
      <c r="C13" s="2" t="s">
        <v>64</v>
      </c>
      <c r="D13" s="2" t="s">
        <v>66</v>
      </c>
      <c r="E13" s="6">
        <f t="shared" si="0"/>
        <v>249</v>
      </c>
      <c r="F13" s="6">
        <f t="shared" si="1"/>
        <v>3</v>
      </c>
      <c r="G13" s="3">
        <v>79</v>
      </c>
      <c r="H13" s="3">
        <v>82</v>
      </c>
      <c r="I13" s="3">
        <v>88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6">
        <f t="shared" si="2"/>
        <v>0</v>
      </c>
      <c r="W13" s="6">
        <f t="shared" si="3"/>
        <v>0</v>
      </c>
    </row>
    <row r="14" spans="1:23">
      <c r="A14" s="2">
        <v>10</v>
      </c>
      <c r="B14" t="s">
        <v>17</v>
      </c>
      <c r="C14" s="2" t="s">
        <v>64</v>
      </c>
      <c r="D14" s="2" t="s">
        <v>100</v>
      </c>
      <c r="E14" s="6">
        <f t="shared" si="0"/>
        <v>249</v>
      </c>
      <c r="F14" s="6">
        <f t="shared" si="1"/>
        <v>3</v>
      </c>
      <c r="G14" s="3">
        <v>77</v>
      </c>
      <c r="H14" s="3">
        <v>85</v>
      </c>
      <c r="I14" s="3">
        <v>87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6">
        <f t="shared" si="2"/>
        <v>0</v>
      </c>
      <c r="W14" s="6">
        <f t="shared" si="3"/>
        <v>0</v>
      </c>
    </row>
    <row r="15" spans="1:23">
      <c r="A15" s="2">
        <v>11</v>
      </c>
      <c r="B15" t="s">
        <v>21</v>
      </c>
      <c r="C15" s="2" t="s">
        <v>64</v>
      </c>
      <c r="D15" s="2" t="s">
        <v>66</v>
      </c>
      <c r="E15" s="6">
        <f t="shared" si="0"/>
        <v>247</v>
      </c>
      <c r="F15" s="6">
        <f t="shared" si="1"/>
        <v>3</v>
      </c>
      <c r="G15" s="3">
        <v>80</v>
      </c>
      <c r="H15" s="3">
        <v>81</v>
      </c>
      <c r="I15" s="3">
        <v>86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6">
        <f t="shared" si="2"/>
        <v>0</v>
      </c>
      <c r="W15" s="6">
        <f t="shared" si="3"/>
        <v>0</v>
      </c>
    </row>
    <row r="16" spans="1:23">
      <c r="A16" s="2">
        <v>12</v>
      </c>
      <c r="B16" t="s">
        <v>22</v>
      </c>
      <c r="C16" s="2" t="s">
        <v>63</v>
      </c>
      <c r="D16" s="2" t="s">
        <v>70</v>
      </c>
      <c r="E16" s="6">
        <f t="shared" si="0"/>
        <v>239</v>
      </c>
      <c r="F16" s="6">
        <f t="shared" si="1"/>
        <v>3</v>
      </c>
      <c r="G16" s="3">
        <v>75</v>
      </c>
      <c r="H16" s="3">
        <v>80</v>
      </c>
      <c r="I16" s="3">
        <v>84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6">
        <f t="shared" si="2"/>
        <v>0</v>
      </c>
      <c r="W16" s="6">
        <f t="shared" si="3"/>
        <v>0</v>
      </c>
    </row>
    <row r="17" spans="1:23">
      <c r="A17" s="2">
        <v>13</v>
      </c>
      <c r="B17" t="s">
        <v>27</v>
      </c>
      <c r="C17" s="2" t="s">
        <v>64</v>
      </c>
      <c r="D17" s="2" t="s">
        <v>99</v>
      </c>
      <c r="E17" s="6">
        <f t="shared" si="0"/>
        <v>226</v>
      </c>
      <c r="F17" s="6">
        <f t="shared" si="1"/>
        <v>3</v>
      </c>
      <c r="G17" s="3">
        <v>71</v>
      </c>
      <c r="H17" s="3">
        <v>74</v>
      </c>
      <c r="I17" s="3">
        <v>81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">
        <f t="shared" si="2"/>
        <v>0</v>
      </c>
      <c r="W17" s="6">
        <f t="shared" si="3"/>
        <v>0</v>
      </c>
    </row>
    <row r="18" spans="1:23">
      <c r="A18" s="2">
        <v>14</v>
      </c>
      <c r="B18" t="s">
        <v>31</v>
      </c>
      <c r="C18" s="2" t="s">
        <v>64</v>
      </c>
      <c r="D18" s="2" t="s">
        <v>101</v>
      </c>
      <c r="E18" s="6">
        <f t="shared" si="0"/>
        <v>215</v>
      </c>
      <c r="F18" s="6">
        <f t="shared" si="1"/>
        <v>3</v>
      </c>
      <c r="G18" s="3">
        <v>66</v>
      </c>
      <c r="H18" s="3">
        <v>70</v>
      </c>
      <c r="I18" s="3">
        <v>79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6">
        <f t="shared" si="2"/>
        <v>0</v>
      </c>
      <c r="W18" s="6">
        <f t="shared" si="3"/>
        <v>0</v>
      </c>
    </row>
    <row r="19" spans="1:23">
      <c r="A19" s="2">
        <v>15</v>
      </c>
      <c r="B19" t="s">
        <v>3</v>
      </c>
      <c r="C19" s="2" t="s">
        <v>63</v>
      </c>
      <c r="D19" s="2" t="s">
        <v>69</v>
      </c>
      <c r="E19" s="6">
        <f t="shared" si="0"/>
        <v>195</v>
      </c>
      <c r="F19" s="6">
        <f t="shared" si="1"/>
        <v>2</v>
      </c>
      <c r="G19" s="3">
        <v>96</v>
      </c>
      <c r="H19" s="3">
        <v>99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6">
        <f t="shared" si="2"/>
        <v>0</v>
      </c>
      <c r="W19" s="6">
        <f t="shared" si="3"/>
        <v>0</v>
      </c>
    </row>
    <row r="20" spans="1:23">
      <c r="A20" s="2">
        <v>16</v>
      </c>
      <c r="B20" t="s">
        <v>84</v>
      </c>
      <c r="C20" s="2" t="s">
        <v>63</v>
      </c>
      <c r="E20" s="6">
        <f t="shared" si="0"/>
        <v>190</v>
      </c>
      <c r="F20" s="6">
        <f t="shared" si="1"/>
        <v>2</v>
      </c>
      <c r="G20" s="3"/>
      <c r="H20" s="3"/>
      <c r="I20" s="3"/>
      <c r="J20" s="3">
        <v>98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>
        <v>92</v>
      </c>
      <c r="V20" s="6">
        <f t="shared" si="2"/>
        <v>92</v>
      </c>
      <c r="W20" s="6">
        <f t="shared" si="3"/>
        <v>1</v>
      </c>
    </row>
    <row r="21" spans="1:23">
      <c r="A21" s="2">
        <v>17</v>
      </c>
      <c r="B21" t="s">
        <v>35</v>
      </c>
      <c r="C21" s="2" t="s">
        <v>63</v>
      </c>
      <c r="D21" s="2" t="s">
        <v>69</v>
      </c>
      <c r="E21" s="6">
        <f t="shared" si="0"/>
        <v>190</v>
      </c>
      <c r="F21" s="6">
        <f t="shared" si="1"/>
        <v>2</v>
      </c>
      <c r="G21" s="3">
        <v>94</v>
      </c>
      <c r="H21" s="3"/>
      <c r="I21" s="3">
        <v>96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6">
        <f t="shared" si="2"/>
        <v>0</v>
      </c>
      <c r="W21" s="6">
        <f t="shared" si="3"/>
        <v>0</v>
      </c>
    </row>
    <row r="22" spans="1:23">
      <c r="A22" s="2">
        <v>18</v>
      </c>
      <c r="B22" t="s">
        <v>6</v>
      </c>
      <c r="C22" s="2" t="s">
        <v>63</v>
      </c>
      <c r="D22" s="2" t="s">
        <v>69</v>
      </c>
      <c r="E22" s="6">
        <f t="shared" si="0"/>
        <v>184</v>
      </c>
      <c r="F22" s="6">
        <f t="shared" si="1"/>
        <v>2</v>
      </c>
      <c r="G22" s="3">
        <v>88</v>
      </c>
      <c r="H22" s="3">
        <v>96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6">
        <f t="shared" si="2"/>
        <v>0</v>
      </c>
      <c r="W22" s="6">
        <f t="shared" si="3"/>
        <v>0</v>
      </c>
    </row>
    <row r="23" spans="1:23">
      <c r="A23" s="2">
        <v>19</v>
      </c>
      <c r="B23" t="s">
        <v>12</v>
      </c>
      <c r="C23" s="2" t="s">
        <v>63</v>
      </c>
      <c r="D23" s="2" t="s">
        <v>65</v>
      </c>
      <c r="E23" s="6">
        <f t="shared" si="0"/>
        <v>182</v>
      </c>
      <c r="F23" s="6">
        <f t="shared" si="1"/>
        <v>2</v>
      </c>
      <c r="G23" s="3"/>
      <c r="H23" s="3">
        <v>90</v>
      </c>
      <c r="I23" s="3">
        <v>92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6">
        <f t="shared" si="2"/>
        <v>0</v>
      </c>
      <c r="W23" s="6">
        <f t="shared" si="3"/>
        <v>0</v>
      </c>
    </row>
    <row r="24" spans="1:23">
      <c r="A24" s="2">
        <v>20</v>
      </c>
      <c r="B24" t="s">
        <v>13</v>
      </c>
      <c r="C24" s="2" t="s">
        <v>63</v>
      </c>
      <c r="D24" s="2" t="s">
        <v>69</v>
      </c>
      <c r="E24" s="6">
        <f t="shared" si="0"/>
        <v>179</v>
      </c>
      <c r="F24" s="6">
        <f t="shared" si="1"/>
        <v>2</v>
      </c>
      <c r="G24" s="3"/>
      <c r="H24" s="3">
        <v>89</v>
      </c>
      <c r="I24" s="3">
        <v>90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6">
        <f t="shared" si="2"/>
        <v>0</v>
      </c>
      <c r="W24" s="6">
        <f t="shared" si="3"/>
        <v>0</v>
      </c>
    </row>
    <row r="25" spans="1:23">
      <c r="A25" s="2">
        <v>21</v>
      </c>
      <c r="B25" t="s">
        <v>42</v>
      </c>
      <c r="C25" s="2" t="s">
        <v>64</v>
      </c>
      <c r="D25" s="2" t="s">
        <v>66</v>
      </c>
      <c r="E25" s="6">
        <f t="shared" si="0"/>
        <v>178</v>
      </c>
      <c r="F25" s="6">
        <f t="shared" si="1"/>
        <v>2</v>
      </c>
      <c r="G25" s="3">
        <v>85</v>
      </c>
      <c r="H25" s="3"/>
      <c r="I25" s="3">
        <v>93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">
        <f t="shared" si="2"/>
        <v>0</v>
      </c>
      <c r="W25" s="6">
        <f t="shared" si="3"/>
        <v>0</v>
      </c>
    </row>
    <row r="26" spans="1:23">
      <c r="A26" s="2">
        <v>22</v>
      </c>
      <c r="B26" t="s">
        <v>10</v>
      </c>
      <c r="C26" s="2" t="s">
        <v>63</v>
      </c>
      <c r="D26" s="2" t="s">
        <v>69</v>
      </c>
      <c r="E26" s="6">
        <f t="shared" si="0"/>
        <v>175</v>
      </c>
      <c r="F26" s="6">
        <f t="shared" si="1"/>
        <v>2</v>
      </c>
      <c r="G26" s="3">
        <v>83</v>
      </c>
      <c r="H26" s="3">
        <v>92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6">
        <f t="shared" si="2"/>
        <v>0</v>
      </c>
      <c r="W26" s="6">
        <f t="shared" si="3"/>
        <v>0</v>
      </c>
    </row>
    <row r="27" spans="1:23">
      <c r="A27" s="2">
        <v>23</v>
      </c>
      <c r="B27" t="s">
        <v>15</v>
      </c>
      <c r="C27" s="2" t="s">
        <v>64</v>
      </c>
      <c r="D27" s="2" t="s">
        <v>99</v>
      </c>
      <c r="E27" s="6">
        <f t="shared" si="0"/>
        <v>165</v>
      </c>
      <c r="F27" s="6">
        <f t="shared" si="1"/>
        <v>2</v>
      </c>
      <c r="G27" s="3">
        <v>78</v>
      </c>
      <c r="H27" s="3">
        <v>87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">
        <f t="shared" si="2"/>
        <v>0</v>
      </c>
      <c r="W27" s="6">
        <f t="shared" si="3"/>
        <v>0</v>
      </c>
    </row>
    <row r="28" spans="1:23">
      <c r="A28" s="2">
        <v>24</v>
      </c>
      <c r="B28" t="s">
        <v>49</v>
      </c>
      <c r="C28" s="2" t="s">
        <v>63</v>
      </c>
      <c r="D28" s="2" t="s">
        <v>70</v>
      </c>
      <c r="E28" s="6">
        <f t="shared" si="0"/>
        <v>161</v>
      </c>
      <c r="F28" s="6">
        <f t="shared" si="1"/>
        <v>2</v>
      </c>
      <c r="G28" s="3">
        <v>76</v>
      </c>
      <c r="H28" s="3"/>
      <c r="I28" s="3">
        <v>85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6">
        <f t="shared" si="2"/>
        <v>0</v>
      </c>
      <c r="W28" s="6">
        <f t="shared" si="3"/>
        <v>0</v>
      </c>
    </row>
    <row r="29" spans="1:23">
      <c r="A29" s="2">
        <v>25</v>
      </c>
      <c r="B29" t="s">
        <v>47</v>
      </c>
      <c r="C29" s="2" t="s">
        <v>63</v>
      </c>
      <c r="D29" s="2" t="s">
        <v>65</v>
      </c>
      <c r="E29" s="6">
        <f t="shared" si="0"/>
        <v>152</v>
      </c>
      <c r="F29" s="6">
        <f t="shared" si="1"/>
        <v>2</v>
      </c>
      <c r="G29" s="3">
        <v>70</v>
      </c>
      <c r="H29" s="3"/>
      <c r="I29" s="3">
        <v>82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6">
        <f t="shared" si="2"/>
        <v>0</v>
      </c>
      <c r="W29" s="6">
        <f t="shared" si="3"/>
        <v>0</v>
      </c>
    </row>
    <row r="30" spans="1:23">
      <c r="A30" s="2">
        <v>26</v>
      </c>
      <c r="B30" t="s">
        <v>24</v>
      </c>
      <c r="C30" s="2" t="s">
        <v>64</v>
      </c>
      <c r="D30" s="2" t="s">
        <v>99</v>
      </c>
      <c r="E30" s="6">
        <f t="shared" si="0"/>
        <v>151</v>
      </c>
      <c r="F30" s="6">
        <f t="shared" si="1"/>
        <v>2</v>
      </c>
      <c r="G30" s="3">
        <v>74</v>
      </c>
      <c r="H30" s="3">
        <v>77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6">
        <f t="shared" si="2"/>
        <v>0</v>
      </c>
      <c r="W30" s="6">
        <f t="shared" si="3"/>
        <v>0</v>
      </c>
    </row>
    <row r="31" spans="1:23">
      <c r="A31" s="2">
        <v>27</v>
      </c>
      <c r="B31" t="s">
        <v>45</v>
      </c>
      <c r="C31" s="2" t="s">
        <v>63</v>
      </c>
      <c r="D31" s="2" t="s">
        <v>71</v>
      </c>
      <c r="E31" s="6">
        <f t="shared" si="0"/>
        <v>147</v>
      </c>
      <c r="F31" s="6">
        <f t="shared" si="1"/>
        <v>2</v>
      </c>
      <c r="G31" s="3">
        <v>67</v>
      </c>
      <c r="H31" s="3"/>
      <c r="I31" s="3">
        <v>80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6">
        <f t="shared" si="2"/>
        <v>0</v>
      </c>
      <c r="W31" s="6">
        <f t="shared" si="3"/>
        <v>0</v>
      </c>
    </row>
    <row r="32" spans="1:23">
      <c r="A32" s="2">
        <v>28</v>
      </c>
      <c r="B32" t="s">
        <v>28</v>
      </c>
      <c r="C32" s="2" t="s">
        <v>63</v>
      </c>
      <c r="D32" s="2" t="s">
        <v>65</v>
      </c>
      <c r="E32" s="6">
        <f t="shared" si="0"/>
        <v>145</v>
      </c>
      <c r="F32" s="6">
        <f t="shared" si="1"/>
        <v>2</v>
      </c>
      <c r="G32" s="3">
        <v>72</v>
      </c>
      <c r="H32" s="3">
        <v>73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6">
        <f t="shared" si="2"/>
        <v>0</v>
      </c>
      <c r="W32" s="6">
        <f t="shared" si="3"/>
        <v>0</v>
      </c>
    </row>
    <row r="33" spans="1:23">
      <c r="A33" s="2">
        <v>29</v>
      </c>
      <c r="B33" t="s">
        <v>26</v>
      </c>
      <c r="C33" s="2" t="s">
        <v>63</v>
      </c>
      <c r="D33" s="2" t="s">
        <v>71</v>
      </c>
      <c r="E33" s="6">
        <f t="shared" si="0"/>
        <v>144</v>
      </c>
      <c r="F33" s="6">
        <f t="shared" si="1"/>
        <v>2</v>
      </c>
      <c r="G33" s="3">
        <v>69</v>
      </c>
      <c r="H33" s="3">
        <v>75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6">
        <f t="shared" si="2"/>
        <v>0</v>
      </c>
      <c r="W33" s="6">
        <f t="shared" si="3"/>
        <v>0</v>
      </c>
    </row>
    <row r="34" spans="1:23">
      <c r="A34" s="2">
        <v>30</v>
      </c>
      <c r="B34" t="s">
        <v>104</v>
      </c>
      <c r="C34" s="2" t="s">
        <v>63</v>
      </c>
      <c r="D34" s="2" t="s">
        <v>67</v>
      </c>
      <c r="E34" s="6">
        <f t="shared" si="0"/>
        <v>97</v>
      </c>
      <c r="F34" s="6">
        <f t="shared" si="1"/>
        <v>1</v>
      </c>
      <c r="G34" s="3"/>
      <c r="H34" s="3"/>
      <c r="I34" s="3"/>
      <c r="J34" s="3">
        <v>97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6">
        <f t="shared" si="2"/>
        <v>0</v>
      </c>
      <c r="W34" s="6">
        <f t="shared" si="3"/>
        <v>0</v>
      </c>
    </row>
    <row r="35" spans="1:23">
      <c r="A35" s="2">
        <v>31</v>
      </c>
      <c r="B35" t="s">
        <v>7</v>
      </c>
      <c r="C35" s="2" t="s">
        <v>63</v>
      </c>
      <c r="D35" s="2" t="s">
        <v>65</v>
      </c>
      <c r="E35" s="6">
        <f t="shared" si="0"/>
        <v>97</v>
      </c>
      <c r="F35" s="6">
        <f t="shared" si="1"/>
        <v>1</v>
      </c>
      <c r="G35" s="3">
        <v>97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">
        <f t="shared" si="2"/>
        <v>0</v>
      </c>
      <c r="W35" s="6">
        <f t="shared" si="3"/>
        <v>0</v>
      </c>
    </row>
    <row r="36" spans="1:23">
      <c r="A36" s="2">
        <v>32</v>
      </c>
      <c r="B36" t="s">
        <v>81</v>
      </c>
      <c r="C36" s="2" t="s">
        <v>63</v>
      </c>
      <c r="D36" s="2" t="s">
        <v>65</v>
      </c>
      <c r="E36" s="6">
        <f t="shared" si="0"/>
        <v>97</v>
      </c>
      <c r="F36" s="6">
        <f t="shared" si="1"/>
        <v>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>
        <v>97</v>
      </c>
      <c r="V36" s="6">
        <f t="shared" si="2"/>
        <v>97</v>
      </c>
      <c r="W36" s="6">
        <f t="shared" si="3"/>
        <v>1</v>
      </c>
    </row>
    <row r="37" spans="1:23">
      <c r="A37" s="2">
        <v>33</v>
      </c>
      <c r="B37" t="s">
        <v>36</v>
      </c>
      <c r="C37" s="2" t="s">
        <v>63</v>
      </c>
      <c r="D37" s="2" t="s">
        <v>65</v>
      </c>
      <c r="E37" s="6">
        <f t="shared" ref="E37:E63" si="4">SUM(G37:U37)</f>
        <v>95</v>
      </c>
      <c r="F37" s="6">
        <f t="shared" ref="F37:F63" si="5">COUNT(G37:U37)</f>
        <v>1</v>
      </c>
      <c r="G37" s="3">
        <v>95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6">
        <f t="shared" ref="V37:V63" si="6">SUM(N37:U37)</f>
        <v>0</v>
      </c>
      <c r="W37" s="6">
        <f t="shared" ref="W37:W63" si="7">COUNT(N37:U37)</f>
        <v>0</v>
      </c>
    </row>
    <row r="38" spans="1:23">
      <c r="A38" s="2">
        <v>34</v>
      </c>
      <c r="B38" t="s">
        <v>8</v>
      </c>
      <c r="C38" s="2" t="s">
        <v>63</v>
      </c>
      <c r="D38" s="2" t="s">
        <v>69</v>
      </c>
      <c r="E38" s="6">
        <f t="shared" si="4"/>
        <v>94</v>
      </c>
      <c r="F38" s="6">
        <f t="shared" si="5"/>
        <v>1</v>
      </c>
      <c r="G38" s="3"/>
      <c r="H38" s="3">
        <v>94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6">
        <f t="shared" si="6"/>
        <v>0</v>
      </c>
      <c r="W38" s="6">
        <f t="shared" si="7"/>
        <v>0</v>
      </c>
    </row>
    <row r="39" spans="1:23">
      <c r="A39" s="2">
        <v>35</v>
      </c>
      <c r="B39" t="s">
        <v>73</v>
      </c>
      <c r="C39" s="2" t="s">
        <v>63</v>
      </c>
      <c r="D39" s="2" t="s">
        <v>69</v>
      </c>
      <c r="E39" s="6">
        <f t="shared" si="4"/>
        <v>94</v>
      </c>
      <c r="F39" s="6">
        <f t="shared" si="5"/>
        <v>1</v>
      </c>
      <c r="G39" s="3"/>
      <c r="H39" s="3"/>
      <c r="I39" s="3">
        <v>94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6">
        <f t="shared" si="6"/>
        <v>0</v>
      </c>
      <c r="W39" s="6">
        <f t="shared" si="7"/>
        <v>0</v>
      </c>
    </row>
    <row r="40" spans="1:23">
      <c r="A40" s="2">
        <v>36</v>
      </c>
      <c r="B40" t="s">
        <v>82</v>
      </c>
      <c r="C40" s="2" t="s">
        <v>64</v>
      </c>
      <c r="D40" s="2" t="s">
        <v>66</v>
      </c>
      <c r="E40" s="6">
        <f t="shared" si="4"/>
        <v>94</v>
      </c>
      <c r="F40" s="6">
        <f t="shared" si="5"/>
        <v>1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>
        <v>94</v>
      </c>
      <c r="V40" s="6">
        <f t="shared" si="6"/>
        <v>94</v>
      </c>
      <c r="W40" s="6">
        <f t="shared" si="7"/>
        <v>1</v>
      </c>
    </row>
    <row r="41" spans="1:23">
      <c r="A41" s="2">
        <v>37</v>
      </c>
      <c r="B41" t="s">
        <v>9</v>
      </c>
      <c r="C41" s="2" t="s">
        <v>63</v>
      </c>
      <c r="D41" s="2" t="s">
        <v>69</v>
      </c>
      <c r="E41" s="6">
        <f t="shared" si="4"/>
        <v>93</v>
      </c>
      <c r="F41" s="6">
        <f t="shared" si="5"/>
        <v>1</v>
      </c>
      <c r="G41" s="3"/>
      <c r="H41" s="3">
        <v>93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6">
        <f t="shared" si="6"/>
        <v>0</v>
      </c>
      <c r="W41" s="6">
        <f t="shared" si="7"/>
        <v>0</v>
      </c>
    </row>
    <row r="42" spans="1:23">
      <c r="A42" s="2">
        <v>38</v>
      </c>
      <c r="B42" t="s">
        <v>38</v>
      </c>
      <c r="C42" s="2" t="s">
        <v>63</v>
      </c>
      <c r="D42" s="2" t="s">
        <v>69</v>
      </c>
      <c r="E42" s="6">
        <f t="shared" si="4"/>
        <v>93</v>
      </c>
      <c r="F42" s="6">
        <f t="shared" si="5"/>
        <v>1</v>
      </c>
      <c r="G42" s="3">
        <v>93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6">
        <f t="shared" si="6"/>
        <v>0</v>
      </c>
      <c r="W42" s="6">
        <f t="shared" si="7"/>
        <v>0</v>
      </c>
    </row>
    <row r="43" spans="1:23">
      <c r="A43" s="2">
        <v>39</v>
      </c>
      <c r="B43" t="s">
        <v>83</v>
      </c>
      <c r="C43" s="2" t="s">
        <v>63</v>
      </c>
      <c r="D43" s="2" t="s">
        <v>65</v>
      </c>
      <c r="E43" s="6">
        <f t="shared" si="4"/>
        <v>93</v>
      </c>
      <c r="F43" s="6">
        <f t="shared" si="5"/>
        <v>1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>
        <v>93</v>
      </c>
      <c r="V43" s="6">
        <f t="shared" si="6"/>
        <v>93</v>
      </c>
      <c r="W43" s="6">
        <f t="shared" si="7"/>
        <v>1</v>
      </c>
    </row>
    <row r="44" spans="1:23">
      <c r="A44" s="2">
        <v>40</v>
      </c>
      <c r="B44" t="s">
        <v>40</v>
      </c>
      <c r="C44" s="2" t="s">
        <v>63</v>
      </c>
      <c r="D44" s="2" t="s">
        <v>65</v>
      </c>
      <c r="E44" s="6">
        <f t="shared" si="4"/>
        <v>91</v>
      </c>
      <c r="F44" s="6">
        <f t="shared" si="5"/>
        <v>1</v>
      </c>
      <c r="G44" s="3">
        <v>91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6">
        <f t="shared" si="6"/>
        <v>0</v>
      </c>
      <c r="W44" s="6">
        <f t="shared" si="7"/>
        <v>0</v>
      </c>
    </row>
    <row r="45" spans="1:23">
      <c r="A45" s="2">
        <v>41</v>
      </c>
      <c r="B45" t="s">
        <v>85</v>
      </c>
      <c r="C45" s="2" t="s">
        <v>63</v>
      </c>
      <c r="D45" s="2" t="s">
        <v>65</v>
      </c>
      <c r="E45" s="6">
        <f t="shared" si="4"/>
        <v>91</v>
      </c>
      <c r="F45" s="6">
        <f t="shared" si="5"/>
        <v>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>
        <v>91</v>
      </c>
      <c r="V45" s="6">
        <f t="shared" si="6"/>
        <v>91</v>
      </c>
      <c r="W45" s="6">
        <f t="shared" si="7"/>
        <v>1</v>
      </c>
    </row>
    <row r="46" spans="1:23">
      <c r="A46" s="2">
        <v>42</v>
      </c>
      <c r="B46" t="s">
        <v>41</v>
      </c>
      <c r="C46" s="2" t="s">
        <v>63</v>
      </c>
      <c r="D46" s="2" t="s">
        <v>69</v>
      </c>
      <c r="E46" s="6">
        <f t="shared" si="4"/>
        <v>90</v>
      </c>
      <c r="F46" s="6">
        <f t="shared" si="5"/>
        <v>1</v>
      </c>
      <c r="G46" s="3">
        <v>90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6">
        <f t="shared" si="6"/>
        <v>0</v>
      </c>
      <c r="W46" s="6">
        <f t="shared" si="7"/>
        <v>0</v>
      </c>
    </row>
    <row r="47" spans="1:23">
      <c r="A47" s="2">
        <v>43</v>
      </c>
      <c r="B47" t="s">
        <v>14</v>
      </c>
      <c r="C47" s="2" t="s">
        <v>63</v>
      </c>
      <c r="D47" s="2" t="s">
        <v>69</v>
      </c>
      <c r="E47" s="6">
        <f t="shared" si="4"/>
        <v>88</v>
      </c>
      <c r="F47" s="6">
        <f t="shared" si="5"/>
        <v>1</v>
      </c>
      <c r="G47" s="3"/>
      <c r="H47" s="3">
        <v>88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6">
        <f t="shared" si="6"/>
        <v>0</v>
      </c>
      <c r="W47" s="6">
        <f t="shared" si="7"/>
        <v>0</v>
      </c>
    </row>
    <row r="48" spans="1:23">
      <c r="A48" s="2">
        <v>44</v>
      </c>
      <c r="B48" t="s">
        <v>16</v>
      </c>
      <c r="C48" s="2" t="s">
        <v>64</v>
      </c>
      <c r="D48" s="2" t="s">
        <v>66</v>
      </c>
      <c r="E48" s="6">
        <f t="shared" si="4"/>
        <v>86</v>
      </c>
      <c r="F48" s="6">
        <f t="shared" si="5"/>
        <v>1</v>
      </c>
      <c r="G48" s="3"/>
      <c r="H48" s="3">
        <v>86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6">
        <f t="shared" si="6"/>
        <v>0</v>
      </c>
      <c r="W48" s="6">
        <f t="shared" si="7"/>
        <v>0</v>
      </c>
    </row>
    <row r="49" spans="1:23">
      <c r="A49" s="2">
        <v>45</v>
      </c>
      <c r="B49" t="s">
        <v>12</v>
      </c>
      <c r="C49" s="2" t="s">
        <v>63</v>
      </c>
      <c r="D49" s="2" t="s">
        <v>65</v>
      </c>
      <c r="E49" s="6">
        <f t="shared" si="4"/>
        <v>86</v>
      </c>
      <c r="F49" s="6">
        <f t="shared" si="5"/>
        <v>1</v>
      </c>
      <c r="G49" s="3">
        <v>86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6">
        <f t="shared" si="6"/>
        <v>0</v>
      </c>
      <c r="W49" s="6">
        <f t="shared" si="7"/>
        <v>0</v>
      </c>
    </row>
    <row r="50" spans="1:23">
      <c r="A50" s="2">
        <v>46</v>
      </c>
      <c r="B50" t="s">
        <v>18</v>
      </c>
      <c r="C50" s="2" t="s">
        <v>63</v>
      </c>
      <c r="D50" s="2" t="s">
        <v>70</v>
      </c>
      <c r="E50" s="6">
        <f t="shared" si="4"/>
        <v>84</v>
      </c>
      <c r="F50" s="6">
        <f t="shared" si="5"/>
        <v>1</v>
      </c>
      <c r="G50" s="3"/>
      <c r="H50" s="3">
        <v>84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6">
        <f t="shared" si="6"/>
        <v>0</v>
      </c>
      <c r="W50" s="6">
        <f t="shared" si="7"/>
        <v>0</v>
      </c>
    </row>
    <row r="51" spans="1:23">
      <c r="A51" s="2">
        <v>47</v>
      </c>
      <c r="B51" t="s">
        <v>19</v>
      </c>
      <c r="C51" s="2" t="s">
        <v>63</v>
      </c>
      <c r="D51" s="2" t="s">
        <v>69</v>
      </c>
      <c r="E51" s="6">
        <f t="shared" si="4"/>
        <v>83</v>
      </c>
      <c r="F51" s="6">
        <f t="shared" si="5"/>
        <v>1</v>
      </c>
      <c r="G51" s="3"/>
      <c r="H51" s="3">
        <v>83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6">
        <f t="shared" si="6"/>
        <v>0</v>
      </c>
      <c r="W51" s="6">
        <f t="shared" si="7"/>
        <v>0</v>
      </c>
    </row>
    <row r="52" spans="1:23">
      <c r="A52" s="2">
        <v>48</v>
      </c>
      <c r="B52" t="s">
        <v>74</v>
      </c>
      <c r="C52" s="2" t="s">
        <v>64</v>
      </c>
      <c r="D52" s="2" t="s">
        <v>99</v>
      </c>
      <c r="E52" s="6">
        <f t="shared" si="4"/>
        <v>83</v>
      </c>
      <c r="F52" s="6">
        <f t="shared" si="5"/>
        <v>1</v>
      </c>
      <c r="G52" s="3"/>
      <c r="H52" s="3"/>
      <c r="I52" s="3">
        <v>83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6">
        <f t="shared" si="6"/>
        <v>0</v>
      </c>
      <c r="W52" s="6">
        <f t="shared" si="7"/>
        <v>0</v>
      </c>
    </row>
    <row r="53" spans="1:23">
      <c r="A53" s="2">
        <v>49</v>
      </c>
      <c r="B53" t="s">
        <v>44</v>
      </c>
      <c r="C53" s="2" t="s">
        <v>63</v>
      </c>
      <c r="D53" s="2" t="s">
        <v>65</v>
      </c>
      <c r="E53" s="6">
        <f t="shared" si="4"/>
        <v>81</v>
      </c>
      <c r="F53" s="6">
        <f t="shared" si="5"/>
        <v>1</v>
      </c>
      <c r="G53" s="3">
        <v>81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6">
        <f t="shared" si="6"/>
        <v>0</v>
      </c>
      <c r="W53" s="6">
        <f t="shared" si="7"/>
        <v>0</v>
      </c>
    </row>
    <row r="54" spans="1:23">
      <c r="A54" s="2">
        <v>50</v>
      </c>
      <c r="B54" t="s">
        <v>32</v>
      </c>
      <c r="C54" s="2" t="s">
        <v>64</v>
      </c>
      <c r="D54" s="2" t="s">
        <v>99</v>
      </c>
      <c r="E54" s="6">
        <f t="shared" si="4"/>
        <v>79</v>
      </c>
      <c r="F54" s="6">
        <f t="shared" si="5"/>
        <v>1</v>
      </c>
      <c r="G54" s="3"/>
      <c r="H54" s="3">
        <v>79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6">
        <f t="shared" si="6"/>
        <v>0</v>
      </c>
      <c r="W54" s="6">
        <f t="shared" si="7"/>
        <v>0</v>
      </c>
    </row>
    <row r="55" spans="1:23">
      <c r="A55" s="2">
        <v>51</v>
      </c>
      <c r="B55" t="s">
        <v>23</v>
      </c>
      <c r="C55" s="2" t="s">
        <v>64</v>
      </c>
      <c r="D55" s="2" t="s">
        <v>99</v>
      </c>
      <c r="E55" s="6">
        <f t="shared" si="4"/>
        <v>78</v>
      </c>
      <c r="F55" s="6">
        <f t="shared" si="5"/>
        <v>1</v>
      </c>
      <c r="G55" s="3"/>
      <c r="H55" s="3">
        <v>78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6">
        <f t="shared" si="6"/>
        <v>0</v>
      </c>
      <c r="W55" s="6">
        <f t="shared" si="7"/>
        <v>0</v>
      </c>
    </row>
    <row r="56" spans="1:23">
      <c r="A56" s="2">
        <v>52</v>
      </c>
      <c r="B56" t="s">
        <v>25</v>
      </c>
      <c r="C56" s="2" t="s">
        <v>63</v>
      </c>
      <c r="D56" s="2" t="s">
        <v>70</v>
      </c>
      <c r="E56" s="6">
        <f t="shared" si="4"/>
        <v>76</v>
      </c>
      <c r="F56" s="6">
        <f t="shared" si="5"/>
        <v>1</v>
      </c>
      <c r="G56" s="3"/>
      <c r="H56" s="3">
        <v>76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6">
        <f t="shared" si="6"/>
        <v>0</v>
      </c>
      <c r="W56" s="6">
        <f t="shared" si="7"/>
        <v>0</v>
      </c>
    </row>
    <row r="57" spans="1:23">
      <c r="A57" s="2">
        <v>53</v>
      </c>
      <c r="B57" t="s">
        <v>48</v>
      </c>
      <c r="C57" s="2" t="s">
        <v>63</v>
      </c>
      <c r="D57" s="2" t="s">
        <v>69</v>
      </c>
      <c r="E57" s="6">
        <f t="shared" si="4"/>
        <v>73</v>
      </c>
      <c r="F57" s="6">
        <f t="shared" si="5"/>
        <v>1</v>
      </c>
      <c r="G57" s="3">
        <v>73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6">
        <f t="shared" si="6"/>
        <v>0</v>
      </c>
      <c r="W57" s="6">
        <f t="shared" si="7"/>
        <v>0</v>
      </c>
    </row>
    <row r="58" spans="1:23">
      <c r="A58" s="2">
        <v>54</v>
      </c>
      <c r="B58" t="s">
        <v>29</v>
      </c>
      <c r="C58" s="2" t="s">
        <v>64</v>
      </c>
      <c r="D58" s="2" t="s">
        <v>99</v>
      </c>
      <c r="E58" s="6">
        <f t="shared" si="4"/>
        <v>72</v>
      </c>
      <c r="F58" s="6">
        <f t="shared" si="5"/>
        <v>1</v>
      </c>
      <c r="G58" s="3"/>
      <c r="H58" s="3">
        <v>72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6">
        <f t="shared" si="6"/>
        <v>0</v>
      </c>
      <c r="W58" s="6">
        <f t="shared" si="7"/>
        <v>0</v>
      </c>
    </row>
    <row r="59" spans="1:23">
      <c r="A59" s="2">
        <v>55</v>
      </c>
      <c r="B59" t="s">
        <v>30</v>
      </c>
      <c r="C59" s="2" t="s">
        <v>64</v>
      </c>
      <c r="D59" s="2" t="s">
        <v>99</v>
      </c>
      <c r="E59" s="6">
        <f t="shared" si="4"/>
        <v>71</v>
      </c>
      <c r="F59" s="6">
        <f t="shared" si="5"/>
        <v>1</v>
      </c>
      <c r="G59" s="3"/>
      <c r="H59" s="3">
        <v>71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6">
        <f t="shared" si="6"/>
        <v>0</v>
      </c>
      <c r="W59" s="6">
        <f t="shared" si="7"/>
        <v>0</v>
      </c>
    </row>
    <row r="60" spans="1:23">
      <c r="A60" s="2">
        <v>56</v>
      </c>
      <c r="B60" t="s">
        <v>46</v>
      </c>
      <c r="C60" s="2" t="s">
        <v>64</v>
      </c>
      <c r="D60" s="2" t="s">
        <v>66</v>
      </c>
      <c r="E60" s="6">
        <f t="shared" si="4"/>
        <v>68</v>
      </c>
      <c r="F60" s="6">
        <f t="shared" si="5"/>
        <v>1</v>
      </c>
      <c r="G60" s="3">
        <v>68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6">
        <f t="shared" si="6"/>
        <v>0</v>
      </c>
      <c r="W60" s="6">
        <f t="shared" si="7"/>
        <v>0</v>
      </c>
    </row>
    <row r="61" spans="1:23">
      <c r="A61" s="2">
        <v>57</v>
      </c>
      <c r="E61" s="6">
        <f t="shared" si="4"/>
        <v>0</v>
      </c>
      <c r="F61" s="6">
        <f t="shared" si="5"/>
        <v>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6">
        <f t="shared" si="6"/>
        <v>0</v>
      </c>
      <c r="W61" s="6">
        <f t="shared" si="7"/>
        <v>0</v>
      </c>
    </row>
    <row r="62" spans="1:23">
      <c r="A62" s="2">
        <v>58</v>
      </c>
      <c r="E62" s="6">
        <f t="shared" si="4"/>
        <v>0</v>
      </c>
      <c r="F62" s="6">
        <f t="shared" si="5"/>
        <v>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6">
        <f t="shared" si="6"/>
        <v>0</v>
      </c>
      <c r="W62" s="6">
        <f t="shared" si="7"/>
        <v>0</v>
      </c>
    </row>
    <row r="63" spans="1:23">
      <c r="A63" s="2">
        <v>59</v>
      </c>
      <c r="E63" s="6">
        <f t="shared" si="4"/>
        <v>0</v>
      </c>
      <c r="F63" s="6">
        <f t="shared" si="5"/>
        <v>0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6">
        <f t="shared" si="6"/>
        <v>0</v>
      </c>
      <c r="W63" s="6">
        <f t="shared" si="7"/>
        <v>0</v>
      </c>
    </row>
    <row r="64" spans="1:23">
      <c r="G64" s="13" t="s">
        <v>86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5:23">
      <c r="E65" s="10" t="s">
        <v>75</v>
      </c>
      <c r="F65" s="10"/>
      <c r="G65" s="3">
        <f>COUNT(G5:G64)</f>
        <v>35</v>
      </c>
      <c r="H65" s="3">
        <f t="shared" ref="H65:U65" si="8">COUNT(H5:H64)</f>
        <v>31</v>
      </c>
      <c r="I65" s="3">
        <f t="shared" si="8"/>
        <v>22</v>
      </c>
      <c r="J65" s="3">
        <f t="shared" si="8"/>
        <v>4</v>
      </c>
      <c r="K65" s="3">
        <f t="shared" si="8"/>
        <v>0</v>
      </c>
      <c r="L65" s="3">
        <f t="shared" si="8"/>
        <v>0</v>
      </c>
      <c r="M65" s="3">
        <f t="shared" si="8"/>
        <v>0</v>
      </c>
      <c r="N65" s="3">
        <f t="shared" si="8"/>
        <v>0</v>
      </c>
      <c r="O65" s="3">
        <f t="shared" si="8"/>
        <v>0</v>
      </c>
      <c r="P65" s="3">
        <f t="shared" si="8"/>
        <v>0</v>
      </c>
      <c r="Q65" s="3">
        <f t="shared" si="8"/>
        <v>0</v>
      </c>
      <c r="R65" s="3">
        <f t="shared" si="8"/>
        <v>0</v>
      </c>
      <c r="S65" s="3">
        <f t="shared" si="8"/>
        <v>0</v>
      </c>
      <c r="T65" s="3">
        <f t="shared" si="8"/>
        <v>0</v>
      </c>
      <c r="U65" s="3">
        <f t="shared" si="8"/>
        <v>10</v>
      </c>
      <c r="V65" s="10" t="s">
        <v>75</v>
      </c>
      <c r="W65" s="10"/>
    </row>
    <row r="66" spans="5:23">
      <c r="E66" s="10" t="s">
        <v>76</v>
      </c>
      <c r="F66" s="10"/>
      <c r="G66" s="11">
        <f>AVERAGE(G5:G64)</f>
        <v>83</v>
      </c>
      <c r="H66" s="11">
        <f t="shared" ref="H66:U66" si="9">AVERAGE(H5:H64)</f>
        <v>85</v>
      </c>
      <c r="I66" s="11">
        <f t="shared" si="9"/>
        <v>89.5</v>
      </c>
      <c r="J66" s="11">
        <f t="shared" si="9"/>
        <v>98.5</v>
      </c>
      <c r="K66" s="11" t="e">
        <f t="shared" si="9"/>
        <v>#DIV/0!</v>
      </c>
      <c r="L66" s="11" t="e">
        <f t="shared" si="9"/>
        <v>#DIV/0!</v>
      </c>
      <c r="M66" s="11" t="e">
        <f t="shared" si="9"/>
        <v>#DIV/0!</v>
      </c>
      <c r="N66" s="11" t="e">
        <f t="shared" si="9"/>
        <v>#DIV/0!</v>
      </c>
      <c r="O66" s="11" t="e">
        <f t="shared" si="9"/>
        <v>#DIV/0!</v>
      </c>
      <c r="P66" s="11" t="e">
        <f t="shared" si="9"/>
        <v>#DIV/0!</v>
      </c>
      <c r="Q66" s="11" t="e">
        <f t="shared" si="9"/>
        <v>#DIV/0!</v>
      </c>
      <c r="R66" s="11" t="e">
        <f t="shared" si="9"/>
        <v>#DIV/0!</v>
      </c>
      <c r="S66" s="11" t="e">
        <f t="shared" si="9"/>
        <v>#DIV/0!</v>
      </c>
      <c r="T66" s="11" t="e">
        <f t="shared" si="9"/>
        <v>#DIV/0!</v>
      </c>
      <c r="U66" s="11">
        <f t="shared" si="9"/>
        <v>95.5</v>
      </c>
      <c r="V66" s="10" t="s">
        <v>76</v>
      </c>
      <c r="W66" s="10"/>
    </row>
  </sheetData>
  <autoFilter ref="A4:U66"/>
  <sortState ref="B6:W63">
    <sortCondition descending="1" ref="E6:E63"/>
  </sortState>
  <mergeCells count="2">
    <mergeCell ref="E3:F3"/>
    <mergeCell ref="V3:W3"/>
  </mergeCells>
  <printOptions horizontalCentered="1"/>
  <pageMargins left="0.35433070866141736" right="0.43307086614173229" top="0.43307086614173229" bottom="0.51181102362204722" header="0.31496062992125984" footer="0.31496062992125984"/>
  <pageSetup paperSize="9" scale="70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All Race Summary</vt:lpstr>
      <vt:lpstr>Best 4 Race Summary</vt:lpstr>
      <vt:lpstr>League Table</vt:lpstr>
      <vt:lpstr>Herts 10k</vt:lpstr>
      <vt:lpstr>XC #1 - Broxbourne</vt:lpstr>
      <vt:lpstr>Autumn Challenge</vt:lpstr>
      <vt:lpstr>XC #2 Grovelands</vt:lpstr>
      <vt:lpstr>XC #3 St Albans</vt:lpstr>
      <vt:lpstr>club champs 100 only</vt:lpstr>
      <vt:lpstr>St Albans Parkrun at 19th Nov</vt:lpstr>
      <vt:lpstr>Marathons as at 25th Nov</vt:lpstr>
      <vt:lpstr>Other Results</vt:lpstr>
      <vt:lpstr>Top 15 at 28th Nov</vt:lpstr>
      <vt:lpstr>m4rank</vt:lpstr>
      <vt:lpstr>mrank</vt:lpstr>
      <vt:lpstr>'All Race Summary'!Print_Area</vt:lpstr>
      <vt:lpstr>'All Race Summary'!Print_Titles</vt:lpstr>
      <vt:lpstr>'club champs 100 only'!Print_Titles</vt:lpstr>
      <vt:lpstr>'League Table'!Print_Titles</vt:lpstr>
      <vt:lpstr>testm</vt:lpstr>
      <vt:lpstr>w4rank</vt:lpstr>
      <vt:lpstr>wrank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Chitra</dc:creator>
  <cp:lastModifiedBy>ssimon2</cp:lastModifiedBy>
  <cp:lastPrinted>2013-01-16T22:38:40Z</cp:lastPrinted>
  <dcterms:created xsi:type="dcterms:W3CDTF">2013-01-10T20:19:55Z</dcterms:created>
  <dcterms:modified xsi:type="dcterms:W3CDTF">2013-01-21T13:55:25Z</dcterms:modified>
</cp:coreProperties>
</file>